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defaultThemeVersion="124226"/>
  <bookViews>
    <workbookView xWindow="-120" yWindow="-120" windowWidth="24240" windowHeight="13140" tabRatio="928" activeTab="1"/>
  </bookViews>
  <sheets>
    <sheet name="SAŽETAK" sheetId="4" r:id="rId1"/>
    <sheet name="RAČUN PRIHODA I RASHODA" sheetId="7" r:id="rId2"/>
    <sheet name="RASHODI FUNKCIJSKA " sheetId="10" r:id="rId3"/>
    <sheet name="RAČUN FINANCIRANJA" sheetId="11" r:id="rId4"/>
    <sheet name="POSEBNI DIO" sheetId="3" r:id="rId5"/>
    <sheet name="RASHODI 4 RAZINA" sheetId="1" r:id="rId6"/>
    <sheet name="PRIHODI 4 RAZINA" sheetId="2" r:id="rId7"/>
  </sheets>
  <definedNames>
    <definedName name="_xlnm.Print_Titles" localSheetId="5">'RASHODI 4 RAZINA'!$1:$1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1" l="1"/>
  <c r="D16" i="3"/>
  <c r="D17" i="3"/>
  <c r="M25" i="7"/>
  <c r="L25" i="7"/>
  <c r="G25" i="7"/>
  <c r="C25" i="7"/>
  <c r="C12" i="3"/>
  <c r="E11" i="1"/>
  <c r="E261" i="1"/>
  <c r="E260" i="1" s="1"/>
  <c r="E255" i="1"/>
  <c r="E254" i="1" s="1"/>
  <c r="E253" i="1" s="1"/>
  <c r="E252" i="1" s="1"/>
  <c r="E235" i="1"/>
  <c r="E225" i="1"/>
  <c r="E231" i="1"/>
  <c r="E220" i="1"/>
  <c r="E218" i="1"/>
  <c r="E211" i="1"/>
  <c r="E205" i="1"/>
  <c r="E148" i="1"/>
  <c r="E190" i="1"/>
  <c r="E189" i="1" s="1"/>
  <c r="E187" i="1"/>
  <c r="E186" i="1" s="1"/>
  <c r="E183" i="1"/>
  <c r="E155" i="1"/>
  <c r="E142" i="1"/>
  <c r="E151" i="1"/>
  <c r="E137" i="1"/>
  <c r="E99" i="1"/>
  <c r="E90" i="1"/>
  <c r="E88" i="1"/>
  <c r="E76" i="1"/>
  <c r="E72" i="1" s="1"/>
  <c r="E33" i="1"/>
  <c r="E39" i="1"/>
  <c r="E47" i="2"/>
  <c r="E46" i="2" s="1"/>
  <c r="E45" i="2" s="1"/>
  <c r="E224" i="1" l="1"/>
  <c r="E141" i="1"/>
  <c r="E116" i="1"/>
  <c r="E15" i="1" l="1"/>
  <c r="E18" i="1"/>
  <c r="E20" i="1"/>
  <c r="E24" i="1"/>
  <c r="E23" i="1" s="1"/>
  <c r="E259" i="1"/>
  <c r="E258" i="1" s="1"/>
  <c r="E257" i="1" s="1"/>
  <c r="E249" i="1"/>
  <c r="D52" i="3"/>
  <c r="E33" i="2"/>
  <c r="E39" i="2"/>
  <c r="E194" i="1"/>
  <c r="E175" i="1"/>
  <c r="E166" i="1"/>
  <c r="E160" i="1"/>
  <c r="E135" i="1"/>
  <c r="E134" i="1" s="1"/>
  <c r="E82" i="1"/>
  <c r="E106" i="1"/>
  <c r="E98" i="1" s="1"/>
  <c r="E65" i="1"/>
  <c r="E57" i="1"/>
  <c r="F39" i="4"/>
  <c r="G36" i="4" s="1"/>
  <c r="G39" i="4" s="1"/>
  <c r="H36" i="4" s="1"/>
  <c r="H39" i="4" s="1"/>
  <c r="I36" i="4" s="1"/>
  <c r="I39" i="4" s="1"/>
  <c r="E14" i="1" l="1"/>
  <c r="E13" i="1" s="1"/>
  <c r="E12" i="1" s="1"/>
  <c r="E133" i="1"/>
  <c r="G20" i="4"/>
  <c r="G19" i="4"/>
  <c r="F13" i="11"/>
  <c r="I20" i="4" s="1"/>
  <c r="E13" i="11"/>
  <c r="E12" i="11" s="1"/>
  <c r="D13" i="11"/>
  <c r="C13" i="11"/>
  <c r="C12" i="11" s="1"/>
  <c r="F12" i="11"/>
  <c r="D12" i="11"/>
  <c r="F9" i="11"/>
  <c r="I19" i="4" s="1"/>
  <c r="E9" i="11"/>
  <c r="E8" i="11" s="1"/>
  <c r="D9" i="11"/>
  <c r="D8" i="11" s="1"/>
  <c r="C9" i="11"/>
  <c r="F19" i="4" s="1"/>
  <c r="C8" i="11"/>
  <c r="A1" i="11"/>
  <c r="J25" i="7"/>
  <c r="H19" i="4" l="1"/>
  <c r="F8" i="11"/>
  <c r="F20" i="4"/>
  <c r="H20" i="4"/>
  <c r="H21" i="4" s="1"/>
  <c r="F21" i="4"/>
  <c r="G21" i="4"/>
  <c r="I21" i="4"/>
  <c r="E246" i="1" l="1"/>
  <c r="E245" i="1" s="1"/>
  <c r="E73" i="1" l="1"/>
  <c r="E121" i="1" l="1"/>
  <c r="C65" i="3"/>
  <c r="H28" i="7"/>
  <c r="F28" i="7"/>
  <c r="H26" i="7"/>
  <c r="F65" i="3"/>
  <c r="E65" i="3"/>
  <c r="F23" i="3"/>
  <c r="E23" i="3"/>
  <c r="C23" i="3"/>
  <c r="C49" i="7"/>
  <c r="A43" i="7"/>
  <c r="A3" i="7"/>
  <c r="A1" i="7"/>
  <c r="C16" i="7"/>
  <c r="D16" i="7"/>
  <c r="C11" i="7"/>
  <c r="A1" i="10"/>
  <c r="F9" i="4" l="1"/>
  <c r="F10" i="4"/>
  <c r="C30" i="7"/>
  <c r="C48" i="7"/>
  <c r="F28" i="4" s="1"/>
  <c r="C18" i="7"/>
  <c r="A1" i="3"/>
  <c r="F8" i="4" l="1"/>
  <c r="F13" i="4"/>
  <c r="F12" i="4"/>
  <c r="C32" i="7"/>
  <c r="F59" i="3"/>
  <c r="E59" i="3"/>
  <c r="C59" i="3"/>
  <c r="F56" i="3"/>
  <c r="E56" i="3"/>
  <c r="C56" i="3"/>
  <c r="F52" i="3"/>
  <c r="E52" i="3"/>
  <c r="C52" i="3"/>
  <c r="F29" i="3"/>
  <c r="C29" i="3"/>
  <c r="M30" i="7"/>
  <c r="L30" i="7"/>
  <c r="J30" i="7"/>
  <c r="F11" i="4" l="1"/>
  <c r="F14" i="4" s="1"/>
  <c r="F23" i="4" s="1"/>
  <c r="F29" i="4" s="1"/>
  <c r="F30" i="4" s="1"/>
  <c r="I13" i="4"/>
  <c r="H13" i="4"/>
  <c r="J32" i="7"/>
  <c r="F51" i="3"/>
  <c r="E51" i="3"/>
  <c r="C51" i="3"/>
  <c r="M32" i="7" l="1"/>
  <c r="I12" i="4"/>
  <c r="D30" i="7"/>
  <c r="I11" i="4" l="1"/>
  <c r="E248" i="1" l="1"/>
  <c r="D67" i="3" s="1"/>
  <c r="E244" i="1" l="1"/>
  <c r="E243" i="1" s="1"/>
  <c r="E242" i="1" l="1"/>
  <c r="E62" i="2"/>
  <c r="E61" i="2" s="1"/>
  <c r="D65" i="3"/>
  <c r="J49" i="7"/>
  <c r="J48" i="7" s="1"/>
  <c r="D49" i="7"/>
  <c r="D48" i="7" s="1"/>
  <c r="J16" i="7"/>
  <c r="H16" i="7"/>
  <c r="G16" i="7"/>
  <c r="F16" i="7"/>
  <c r="E16" i="7"/>
  <c r="E60" i="2" l="1"/>
  <c r="J11" i="7"/>
  <c r="J18" i="7" s="1"/>
  <c r="I11" i="7"/>
  <c r="E55" i="2" l="1"/>
  <c r="E58" i="2"/>
  <c r="E54" i="2" s="1"/>
  <c r="E53" i="2" s="1"/>
  <c r="E51" i="2"/>
  <c r="E50" i="2" s="1"/>
  <c r="H50" i="7" s="1"/>
  <c r="E43" i="2"/>
  <c r="E42" i="2" s="1"/>
  <c r="G50" i="7" s="1"/>
  <c r="E24" i="2"/>
  <c r="E23" i="2" s="1"/>
  <c r="F50" i="7" s="1"/>
  <c r="E17" i="2"/>
  <c r="E16" i="2" s="1"/>
  <c r="E50" i="7" l="1"/>
  <c r="E12" i="2"/>
  <c r="E57" i="2"/>
  <c r="I50" i="7"/>
  <c r="H49" i="7"/>
  <c r="H48" i="7" s="1"/>
  <c r="F49" i="7"/>
  <c r="F48" i="7" s="1"/>
  <c r="E30" i="1"/>
  <c r="K50" i="7" l="1"/>
  <c r="I27" i="7"/>
  <c r="I25" i="7" s="1"/>
  <c r="I49" i="7"/>
  <c r="I48" i="7" s="1"/>
  <c r="G49" i="7"/>
  <c r="G48" i="7" s="1"/>
  <c r="M48" i="7"/>
  <c r="E49" i="7"/>
  <c r="E48" i="7" s="1"/>
  <c r="L48" i="7"/>
  <c r="E29" i="1"/>
  <c r="D24" i="3" s="1"/>
  <c r="H28" i="4" l="1"/>
  <c r="I28" i="4"/>
  <c r="D26" i="7"/>
  <c r="K49" i="7"/>
  <c r="K48" i="7" l="1"/>
  <c r="D57" i="3"/>
  <c r="G28" i="4" l="1"/>
  <c r="H31" i="7"/>
  <c r="H30" i="7" s="1"/>
  <c r="D56" i="3"/>
  <c r="E223" i="1"/>
  <c r="C64" i="3" l="1"/>
  <c r="C63" i="3" s="1"/>
  <c r="C61" i="3"/>
  <c r="C58" i="3" s="1"/>
  <c r="C49" i="3"/>
  <c r="C40" i="3"/>
  <c r="C33" i="3"/>
  <c r="C36" i="3" l="1"/>
  <c r="C35" i="3" s="1"/>
  <c r="C28" i="3"/>
  <c r="C22" i="3"/>
  <c r="C21" i="3" s="1"/>
  <c r="C42" i="3"/>
  <c r="C11" i="3"/>
  <c r="C27" i="3" l="1"/>
  <c r="C9" i="3" s="1"/>
  <c r="B12" i="10" s="1"/>
  <c r="B11" i="10" s="1"/>
  <c r="B10" i="10" s="1"/>
  <c r="E37" i="2" l="1"/>
  <c r="E31" i="2"/>
  <c r="E28" i="2"/>
  <c r="E27" i="2" l="1"/>
  <c r="E26" i="2" s="1"/>
  <c r="H14" i="7"/>
  <c r="I17" i="7"/>
  <c r="E11" i="2"/>
  <c r="E10" i="2" s="1"/>
  <c r="G12" i="7" l="1"/>
  <c r="E14" i="7"/>
  <c r="I16" i="7"/>
  <c r="I18" i="7" s="1"/>
  <c r="H11" i="7"/>
  <c r="H18" i="7" s="1"/>
  <c r="D64" i="3"/>
  <c r="D63" i="3" s="1"/>
  <c r="F64" i="3"/>
  <c r="F63" i="3" s="1"/>
  <c r="E64" i="3"/>
  <c r="E63" i="3" s="1"/>
  <c r="E11" i="7" l="1"/>
  <c r="E18" i="7" s="1"/>
  <c r="D15" i="3" l="1"/>
  <c r="D14" i="3"/>
  <c r="F61" i="3"/>
  <c r="F58" i="3" s="1"/>
  <c r="M17" i="7" s="1"/>
  <c r="M16" i="7" s="1"/>
  <c r="I10" i="4" s="1"/>
  <c r="F49" i="3"/>
  <c r="F40" i="3"/>
  <c r="F36" i="3"/>
  <c r="F33" i="3"/>
  <c r="E61" i="3"/>
  <c r="E58" i="3" s="1"/>
  <c r="E49" i="3"/>
  <c r="E40" i="3"/>
  <c r="E36" i="3"/>
  <c r="E33" i="3"/>
  <c r="E22" i="3"/>
  <c r="L17" i="7" l="1"/>
  <c r="L16" i="7" s="1"/>
  <c r="H10" i="4" s="1"/>
  <c r="E21" i="3"/>
  <c r="D13" i="3"/>
  <c r="E42" i="3"/>
  <c r="F35" i="3"/>
  <c r="E35" i="3"/>
  <c r="F28" i="3"/>
  <c r="F22" i="3"/>
  <c r="E13" i="3"/>
  <c r="F13" i="3"/>
  <c r="F42" i="3"/>
  <c r="F21" i="3" l="1"/>
  <c r="F12" i="3"/>
  <c r="D12" i="3"/>
  <c r="E12" i="3"/>
  <c r="L12" i="7" s="1"/>
  <c r="F27" i="3"/>
  <c r="F11" i="3" l="1"/>
  <c r="F10" i="3" s="1"/>
  <c r="F9" i="3" s="1"/>
  <c r="E12" i="10" s="1"/>
  <c r="E11" i="10" s="1"/>
  <c r="E10" i="10" s="1"/>
  <c r="M12" i="7"/>
  <c r="E11" i="3"/>
  <c r="D11" i="3"/>
  <c r="E207" i="1" l="1"/>
  <c r="E204" i="1" s="1"/>
  <c r="E203" i="1" s="1"/>
  <c r="E201" i="1"/>
  <c r="E193" i="1" s="1"/>
  <c r="E173" i="1"/>
  <c r="E154" i="1" s="1"/>
  <c r="E128" i="1"/>
  <c r="E126" i="1"/>
  <c r="E114" i="1"/>
  <c r="E111" i="1"/>
  <c r="E95" i="1"/>
  <c r="E94" i="1" s="1"/>
  <c r="D32" i="3" s="1"/>
  <c r="E28" i="7" s="1"/>
  <c r="E64" i="1"/>
  <c r="D26" i="3" s="1"/>
  <c r="D28" i="7" s="1"/>
  <c r="E55" i="1"/>
  <c r="E45" i="1"/>
  <c r="E192" i="1" l="1"/>
  <c r="E113" i="1"/>
  <c r="G11" i="7"/>
  <c r="G18" i="7" s="1"/>
  <c r="E234" i="1"/>
  <c r="E233" i="1" s="1"/>
  <c r="E110" i="1"/>
  <c r="D37" i="3" s="1"/>
  <c r="E182" i="1"/>
  <c r="D46" i="3" s="1"/>
  <c r="G28" i="7" s="1"/>
  <c r="K28" i="7" s="1"/>
  <c r="E32" i="1"/>
  <c r="E140" i="1" l="1"/>
  <c r="E139" i="1" s="1"/>
  <c r="D38" i="3"/>
  <c r="F27" i="7" s="1"/>
  <c r="E109" i="1"/>
  <c r="D25" i="3"/>
  <c r="E28" i="1"/>
  <c r="E27" i="1" s="1"/>
  <c r="E26" i="7"/>
  <c r="E27" i="7"/>
  <c r="F26" i="7"/>
  <c r="E97" i="1"/>
  <c r="E70" i="1" s="1"/>
  <c r="E10" i="1" s="1"/>
  <c r="D34" i="3"/>
  <c r="D36" i="3" l="1"/>
  <c r="F25" i="7"/>
  <c r="K26" i="7"/>
  <c r="D29" i="3"/>
  <c r="D28" i="3"/>
  <c r="D27" i="7"/>
  <c r="D23" i="3"/>
  <c r="D22" i="3" s="1"/>
  <c r="D21" i="3" s="1"/>
  <c r="E25" i="7"/>
  <c r="E8" i="2"/>
  <c r="E7" i="2" s="1"/>
  <c r="E29" i="3"/>
  <c r="E28" i="3" s="1"/>
  <c r="I31" i="7"/>
  <c r="I30" i="7" s="1"/>
  <c r="I32" i="7" s="1"/>
  <c r="D61" i="3"/>
  <c r="D58" i="3" s="1"/>
  <c r="K17" i="7" s="1"/>
  <c r="K16" i="7" s="1"/>
  <c r="G10" i="4" s="1"/>
  <c r="H27" i="7"/>
  <c r="D51" i="3"/>
  <c r="G30" i="7"/>
  <c r="G32" i="7" s="1"/>
  <c r="D49" i="3"/>
  <c r="D42" i="3" s="1"/>
  <c r="K12" i="7" s="1"/>
  <c r="F30" i="7"/>
  <c r="D40" i="3"/>
  <c r="D33" i="3"/>
  <c r="E108" i="1"/>
  <c r="E26" i="1"/>
  <c r="D35" i="3" l="1"/>
  <c r="D27" i="3" s="1"/>
  <c r="F32" i="7"/>
  <c r="D25" i="7"/>
  <c r="D32" i="7" s="1"/>
  <c r="K27" i="7"/>
  <c r="K25" i="7" s="1"/>
  <c r="E9" i="1"/>
  <c r="E8" i="1" s="1"/>
  <c r="E7" i="1" s="1"/>
  <c r="E6" i="1" s="1"/>
  <c r="E21" i="2"/>
  <c r="E20" i="2" s="1"/>
  <c r="E19" i="2" s="1"/>
  <c r="E27" i="3"/>
  <c r="E10" i="3" s="1"/>
  <c r="E9" i="3" s="1"/>
  <c r="D12" i="10" s="1"/>
  <c r="D11" i="10" s="1"/>
  <c r="D10" i="10" s="1"/>
  <c r="L32" i="7"/>
  <c r="H12" i="4"/>
  <c r="H11" i="4" s="1"/>
  <c r="H25" i="7"/>
  <c r="H32" i="7" s="1"/>
  <c r="K31" i="7"/>
  <c r="E30" i="7"/>
  <c r="E32" i="7" s="1"/>
  <c r="E6" i="2"/>
  <c r="E5" i="2" s="1"/>
  <c r="D10" i="3" l="1"/>
  <c r="D9" i="3" s="1"/>
  <c r="C12" i="10" s="1"/>
  <c r="C11" i="10" s="1"/>
  <c r="C10" i="10" s="1"/>
  <c r="F13" i="7"/>
  <c r="K13" i="7" s="1"/>
  <c r="K30" i="7"/>
  <c r="G13" i="4" s="1"/>
  <c r="E4" i="2"/>
  <c r="E3" i="2" s="1"/>
  <c r="D15" i="7"/>
  <c r="F11" i="7" l="1"/>
  <c r="F18" i="7" s="1"/>
  <c r="K32" i="7"/>
  <c r="G12" i="4"/>
  <c r="G11" i="4" s="1"/>
  <c r="K15" i="7"/>
  <c r="D11" i="7"/>
  <c r="D18" i="7" l="1"/>
  <c r="K11" i="7"/>
  <c r="M15" i="7"/>
  <c r="H9" i="4" l="1"/>
  <c r="H8" i="4" s="1"/>
  <c r="I9" i="4"/>
  <c r="I8" i="4" s="1"/>
  <c r="I14" i="4" s="1"/>
  <c r="I29" i="4" s="1"/>
  <c r="I30" i="4" s="1"/>
  <c r="G9" i="4"/>
  <c r="G8" i="4" s="1"/>
  <c r="G14" i="4" s="1"/>
  <c r="G23" i="4" s="1"/>
  <c r="G29" i="4" s="1"/>
  <c r="G30" i="4" s="1"/>
  <c r="K18" i="7"/>
  <c r="L18" i="7"/>
  <c r="M18" i="7"/>
  <c r="H14" i="4" l="1"/>
  <c r="H23" i="4" s="1"/>
  <c r="H29" i="4" s="1"/>
  <c r="H30" i="4" s="1"/>
</calcChain>
</file>

<file path=xl/sharedStrings.xml><?xml version="1.0" encoding="utf-8"?>
<sst xmlns="http://schemas.openxmlformats.org/spreadsheetml/2006/main" count="829" uniqueCount="483">
  <si>
    <t>KONTO</t>
  </si>
  <si>
    <t>POZICIJA</t>
  </si>
  <si>
    <t>VRSTA RASHODA / IZDATAKA</t>
  </si>
  <si>
    <t>Glavni program A05 OBRAZOVANJE, ŠPORT I KULTURA</t>
  </si>
  <si>
    <t>Program 6000 Odgoj i obrazovanje</t>
  </si>
  <si>
    <t>Izvor  5.2. DECENTRALIZIRANA SREDSTVA</t>
  </si>
  <si>
    <t>3</t>
  </si>
  <si>
    <t>32</t>
  </si>
  <si>
    <t>321</t>
  </si>
  <si>
    <t>3211</t>
  </si>
  <si>
    <t>Službena putovanja</t>
  </si>
  <si>
    <t>3212</t>
  </si>
  <si>
    <t>3213</t>
  </si>
  <si>
    <t>Stručno usavršavanje zaposlenika</t>
  </si>
  <si>
    <t>3214</t>
  </si>
  <si>
    <t>Ostale naknade troškova zaposlenima</t>
  </si>
  <si>
    <t>322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</si>
  <si>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</si>
  <si>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</si>
  <si>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</si>
  <si>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</si>
  <si>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</si>
  <si>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</si>
  <si>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</si>
  <si>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323</t>
  </si>
  <si>
    <t>3231</t>
  </si>
  <si>
    <t>3232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</si>
  <si>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</si>
  <si>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</si>
  <si>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</si>
  <si>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</si>
  <si>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</si>
  <si>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</si>
  <si>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</si>
  <si>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</si>
  <si>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</si>
  <si>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</si>
  <si>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</si>
  <si>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</si>
  <si>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</si>
  <si>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3241</t>
  </si>
  <si>
    <t>Naknada troškova osobama izvan radnog odnosa</t>
  </si>
  <si>
    <t>329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</si>
  <si>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</si>
  <si>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</si>
  <si>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</si>
  <si>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</si>
  <si>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</si>
  <si>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</si>
  <si>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</si>
  <si>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</si>
  <si>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3299</t>
  </si>
  <si>
    <t>Ostali nespomenuti rashodi poslovanja</t>
  </si>
  <si>
    <t>34</t>
  </si>
  <si>
    <t>343</t>
  </si>
  <si>
    <t>3431</t>
  </si>
  <si>
    <t>Bankarske usluge i usluge platnog prometa</t>
  </si>
  <si>
    <t>3433</t>
  </si>
  <si>
    <t>Zatezne kamate</t>
  </si>
  <si>
    <t>Aktivnost A600007 Financiranje iznad minimalnog standarda-srednje školstvo</t>
  </si>
  <si>
    <t>Izvor  3.1. VLASTITI PRIHODI- PK</t>
  </si>
  <si>
    <t>31</t>
  </si>
  <si>
    <t>Plaće za prekovremeni rad</t>
  </si>
  <si>
    <t>Usluge tekućeg i investicijskog održavanja</t>
  </si>
  <si>
    <t>3434</t>
  </si>
  <si>
    <t>Ostali nespomenuti financijski rashodi</t>
  </si>
  <si>
    <t>4</t>
  </si>
  <si>
    <t>42</t>
  </si>
  <si>
    <t>422</t>
  </si>
  <si>
    <t>4221</t>
  </si>
  <si>
    <t>Uredska oprema i namještaj</t>
  </si>
  <si>
    <t>424</t>
  </si>
  <si>
    <t>4241</t>
  </si>
  <si>
    <t>Izvor  4.2. PRIHODI ZA POSEBNE NAMJENE - PK</t>
  </si>
  <si>
    <t>Plaće za redovan rad</t>
  </si>
  <si>
    <t>Naknade troškova osobama izvan radnog odnosa</t>
  </si>
  <si>
    <t>3291</t>
  </si>
  <si>
    <t>Naknade za rad predst.i izvr.tijela, povjerenstava i slično</t>
  </si>
  <si>
    <t>Knjige</t>
  </si>
  <si>
    <t>Izvor  5.3. POMOĆI - PK</t>
  </si>
  <si>
    <t>312</t>
  </si>
  <si>
    <t>3121</t>
  </si>
  <si>
    <t>Ostali rashodi za zaposlene</t>
  </si>
  <si>
    <t>Materijal i sirovine</t>
  </si>
  <si>
    <t>Izvor  6.2. DONACIJE - PK</t>
  </si>
  <si>
    <t>3235</t>
  </si>
  <si>
    <t>Zakupnine i najamnine</t>
  </si>
  <si>
    <t>Izvor  7.2. PRIHODI OD PRODAJE NEFINANCIJSKE IMOVINE -PK</t>
  </si>
  <si>
    <t>4227</t>
  </si>
  <si>
    <t>Uređaji,strojevi i oprema za ostale namjene</t>
  </si>
  <si>
    <t>VRSTA PRIHODA / PRIMITAKA</t>
  </si>
  <si>
    <t>66</t>
  </si>
  <si>
    <t>661</t>
  </si>
  <si>
    <t>6615</t>
  </si>
  <si>
    <t>Prihodi od pruženih usluga</t>
  </si>
  <si>
    <t>Prihodi od pruženih usluga - najam</t>
  </si>
  <si>
    <t>65</t>
  </si>
  <si>
    <t>652</t>
  </si>
  <si>
    <t>6526</t>
  </si>
  <si>
    <t>Ostali nespomenuti prihodi</t>
  </si>
  <si>
    <t>63</t>
  </si>
  <si>
    <t>6331</t>
  </si>
  <si>
    <t>634</t>
  </si>
  <si>
    <t>6341</t>
  </si>
  <si>
    <t>Tekuće pomoći od ostalih subjekata unutar općeg proračuna</t>
  </si>
  <si>
    <t>636</t>
  </si>
  <si>
    <t>6361</t>
  </si>
  <si>
    <t>6362</t>
  </si>
  <si>
    <t>638</t>
  </si>
  <si>
    <t>6381</t>
  </si>
  <si>
    <t>Tekuće pomoći iz državnog proračuna temeljem prijenosa EU srdstava</t>
  </si>
  <si>
    <t>663</t>
  </si>
  <si>
    <t>6631</t>
  </si>
  <si>
    <t>Tekuće donacije od trgovačkih društava</t>
  </si>
  <si>
    <t>72</t>
  </si>
  <si>
    <t>721</t>
  </si>
  <si>
    <t>7211</t>
  </si>
  <si>
    <t>Stambeni objekti za zaposlene</t>
  </si>
  <si>
    <t xml:space="preserve">Rashodi poslovanja </t>
  </si>
  <si>
    <t xml:space="preserve">Materijalni rashodi </t>
  </si>
  <si>
    <t xml:space="preserve">Naknade troškova zaposlenima </t>
  </si>
  <si>
    <t xml:space="preserve">Rashodi za materijal i energiju </t>
  </si>
  <si>
    <t xml:space="preserve">Rashodi za usluge </t>
  </si>
  <si>
    <t xml:space="preserve">Naknade troškova osobama izvan radnog odnosa </t>
  </si>
  <si>
    <t xml:space="preserve">Ostali nespomenuti rashodi poslovanja </t>
  </si>
  <si>
    <t xml:space="preserve">Financijski rashodi </t>
  </si>
  <si>
    <t xml:space="preserve">Ostali financijski rashodi </t>
  </si>
  <si>
    <t xml:space="preserve">Rashodi za zaposlene </t>
  </si>
  <si>
    <t xml:space="preserve">Plaće (Bruto) </t>
  </si>
  <si>
    <t>Naknade troškova zaposlenima</t>
  </si>
  <si>
    <t xml:space="preserve">Rashodi za nabavu nefinancijske imovine </t>
  </si>
  <si>
    <t xml:space="preserve">Rashodi za nabavu proizvedene dugotrajne imovine </t>
  </si>
  <si>
    <t xml:space="preserve">Postrojenja i oprema </t>
  </si>
  <si>
    <t xml:space="preserve">Knjige, umjetnička djela i ostale izložbene vrijednosti </t>
  </si>
  <si>
    <t>Rashodi za nabavu proizvedene dugotrajne imovine</t>
  </si>
  <si>
    <t>Rashodi za zaposlene</t>
  </si>
  <si>
    <t xml:space="preserve">Ostali rashodi za zaposlene </t>
  </si>
  <si>
    <t>Financijski rashodi</t>
  </si>
  <si>
    <t>Prihodi od prodaje proizvoda i robe te pruženih usluga i prihodi od donacija</t>
  </si>
  <si>
    <t xml:space="preserve">Prihodi od prodaje proizvoda i robe te pruženih usluga </t>
  </si>
  <si>
    <t>Prihodi od upravnih i administrativnih pristojbi, pristojbi po posebnim propisima i naknada</t>
  </si>
  <si>
    <t xml:space="preserve">Prihodi po posebnim propisima </t>
  </si>
  <si>
    <t xml:space="preserve">Pomoći iz inozemstva i od subjekata unutar općeg proračuna </t>
  </si>
  <si>
    <t xml:space="preserve">Pomoći od izvanproračunskih korisnika </t>
  </si>
  <si>
    <t xml:space="preserve">Pomoći proračunskim korisnicima iz proračuna koji im nije nadležan </t>
  </si>
  <si>
    <t>Pomoći iz državnog proračuna temeljem prijenosa EU sredstava</t>
  </si>
  <si>
    <t xml:space="preserve">Prihodi od prodaje proizvoda i robe te pruženih usluga i prihodi od donacija </t>
  </si>
  <si>
    <t xml:space="preserve">Donacije od pravnih i fizičkih osoba izvan općeg proračuna </t>
  </si>
  <si>
    <t xml:space="preserve">Prihodi od prodaje proizvedene dugotrajne imovine </t>
  </si>
  <si>
    <t>Prihodi od prodaje građevinskih objekata</t>
  </si>
  <si>
    <t>PRIHODI UKUPNO</t>
  </si>
  <si>
    <t>PRIHODI OD PRODAJE NEFINANCIJSKE IMOVINE</t>
  </si>
  <si>
    <t>RASHODI UKUPNO</t>
  </si>
  <si>
    <t>RASHODI ZA NABAVU NEFINANCIJSKE IMOVINE</t>
  </si>
  <si>
    <t>RAZLIKA - VIŠAK / MANJAK</t>
  </si>
  <si>
    <t>NETO FINANCIRANJE</t>
  </si>
  <si>
    <t>PRIHODI IZ NADLEŽNOG PRORAČUNA</t>
  </si>
  <si>
    <t>Prihodi iz nadležnog proračuna za financiranje redovne djelatnosti proračunskih korisnika</t>
  </si>
  <si>
    <t>RASHODI POSLOVANJA</t>
  </si>
  <si>
    <t>Doprinosi na plaće</t>
  </si>
  <si>
    <t>Prihodi iz nadležnog proračuna za financiranje rashoda poslovanja</t>
  </si>
  <si>
    <t>Tekuće pomoći proračunskim korisnicima iz proračuna koji im nije nadležan</t>
  </si>
  <si>
    <t>Materijalni rashodi</t>
  </si>
  <si>
    <t>Doprinos za obvezno osiguranjeu slučaju nezaposlenosti</t>
  </si>
  <si>
    <t>Doprinos za zdravstveno osiguranje</t>
  </si>
  <si>
    <t>Aktivnost A600004 Srednje školstvo-redovno poslovanje po minimalnom standardu</t>
  </si>
  <si>
    <t>Razdjel 000 PRIHODI</t>
  </si>
  <si>
    <t>Glava 00002 PRIHODI - PK</t>
  </si>
  <si>
    <t>Kapitalne pomoći proračunskim korisnicima iz proračuna koji im nije nadležan</t>
  </si>
  <si>
    <t>Višak/manjak prihoda</t>
  </si>
  <si>
    <t>Pomoći od međunarodnih organizacija te institucija i tijela EU</t>
  </si>
  <si>
    <t>Tekuće pomoći od institucija i tijela EU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</si>
  <si>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</si>
  <si>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</si>
  <si>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</si>
  <si>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</si>
  <si>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</si>
  <si>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</si>
  <si>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Financijski  rashodi</t>
  </si>
  <si>
    <t>Rashodi za nabavu proizvedene dugotrajne  imovine</t>
  </si>
  <si>
    <t>REZULTAT POSLOVANJA</t>
  </si>
  <si>
    <t>VIŠAK/MANJAK PRIHODA</t>
  </si>
  <si>
    <t>Višak prihoda</t>
  </si>
  <si>
    <t>Uređaji, strojevi i oprema za ostale namjene</t>
  </si>
  <si>
    <t>Prijenosi između proračunskih korisnika istog proračuna</t>
  </si>
  <si>
    <t>Tekući prijenosi između proračunskih korisnika istog proračuna temeljem prijenosa EU sredstava</t>
  </si>
  <si>
    <t>Kapitalne donacije</t>
  </si>
  <si>
    <t xml:space="preserve">Prihodi od prodaje  nefinancijske imovine </t>
  </si>
  <si>
    <t>Prihodi poslovanja</t>
  </si>
  <si>
    <t>Pomoći iz inozemstva i od subjekata unutar općeg proračuna</t>
  </si>
  <si>
    <t>Prihodi od nadležnog proračuna i od HZZO temeljem ugovornih obveza</t>
  </si>
  <si>
    <t>Prihodi od upr.i admin.pristojbi, pristojbi po posebnim propisima i naknada</t>
  </si>
  <si>
    <t>Prihodi od prodaje nefinancijske imovine</t>
  </si>
  <si>
    <t>Prihodi od prodaje proizvedene dugotrajne imovine</t>
  </si>
  <si>
    <t>Vlastiti izvori</t>
  </si>
  <si>
    <t>Rezultat poslovanja</t>
  </si>
  <si>
    <t>Izvor  5.1. POMOĆI-BPŽ</t>
  </si>
  <si>
    <t>Doprinosi za obvezno zdravstveno osiguranje</t>
  </si>
  <si>
    <t>R4871</t>
  </si>
  <si>
    <t>I. OPĆI DIO</t>
  </si>
  <si>
    <t>A) SAŽETAK RAČUNA PRIHODA I RASHODA</t>
  </si>
  <si>
    <t>B) SAŽETAK RAČUNA FINANCIRANJA</t>
  </si>
  <si>
    <t xml:space="preserve">A. RAČUN PRIHODA I RASHODA </t>
  </si>
  <si>
    <t>RASHODI PREMA FUNKCIJSKOJ KLASIFIKACIJI</t>
  </si>
  <si>
    <t>UKUPNI RASHODI</t>
  </si>
  <si>
    <t>B. RAČUN FINANCIRANJA</t>
  </si>
  <si>
    <t>Naziv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</si>
  <si>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</si>
  <si>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</si>
  <si>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</si>
  <si>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</si>
  <si>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PRIJEDLOG PLANA</t>
  </si>
  <si>
    <t>ŠIFRA</t>
  </si>
  <si>
    <t>NAZIV</t>
  </si>
  <si>
    <t xml:space="preserve">Glavni program A05 </t>
  </si>
  <si>
    <t>OBRAZOVANJE, ŠPORT I KULTURA</t>
  </si>
  <si>
    <t>Odgoj i obrazovanje</t>
  </si>
  <si>
    <t xml:space="preserve">Srednje školstvo-rashodi za zaposlene </t>
  </si>
  <si>
    <t>Izvor 5.3.</t>
  </si>
  <si>
    <t>POMOĆI</t>
  </si>
  <si>
    <t>OPĆI PRIHODI I PRIMICI (DECENTRALIZIRANA SREDSTVA)</t>
  </si>
  <si>
    <t>Izvor: 5.2.</t>
  </si>
  <si>
    <t xml:space="preserve">Aktivnost A600007 </t>
  </si>
  <si>
    <t>Financiranje iznad minimalnog standarda-srednje školstvo</t>
  </si>
  <si>
    <t>VLASTITI PRIHODI</t>
  </si>
  <si>
    <t>Izvor: 3.1.</t>
  </si>
  <si>
    <t>Izvor: 4.2.</t>
  </si>
  <si>
    <t>Izvor: 5.3.</t>
  </si>
  <si>
    <t xml:space="preserve">Program 6000 </t>
  </si>
  <si>
    <t>DONACIJE</t>
  </si>
  <si>
    <t>Izvor: 6.2.</t>
  </si>
  <si>
    <t>Izvor: 7.2.</t>
  </si>
  <si>
    <t>Aktivnost A600011</t>
  </si>
  <si>
    <t>Pomoćnici u nastavi</t>
  </si>
  <si>
    <t>Izvor: 5.1.</t>
  </si>
  <si>
    <t>POMOĆI BPŽ</t>
  </si>
  <si>
    <t>II. POSEBNI DIO</t>
  </si>
  <si>
    <t>09 Obrazovanje</t>
  </si>
  <si>
    <t>092 Srednjoškolsko obrazovanje</t>
  </si>
  <si>
    <t>0922 Više srednjoškolsko obrazovanje</t>
  </si>
  <si>
    <t>096 Dodatne usluge u obrazovanju</t>
  </si>
  <si>
    <t>RAZRED/SKUPINA</t>
  </si>
  <si>
    <t>NAZIV PRIHODA</t>
  </si>
  <si>
    <t>A) RAČUN PRIHODA I RASHODA</t>
  </si>
  <si>
    <t xml:space="preserve">C) PRENESENI VIŠAK ILI PRENESENI MANJAK </t>
  </si>
  <si>
    <t>NAZIV RASHODA</t>
  </si>
  <si>
    <t>PRIHODI ZA POSEBNE NAMJENE</t>
  </si>
  <si>
    <t>EUR</t>
  </si>
  <si>
    <t>PROJEKCIJA ZA 2026.</t>
  </si>
  <si>
    <t>Projekcija 
za 2026.</t>
  </si>
  <si>
    <t>PLAN 2024.</t>
  </si>
  <si>
    <t>Razred/  skupina</t>
  </si>
  <si>
    <t>PRIMICI UKUPNO</t>
  </si>
  <si>
    <t>IZDACI UKUPNO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</si>
  <si>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</si>
  <si>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</si>
  <si>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</si>
  <si>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</si>
  <si>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</si>
  <si>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</si>
  <si>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PRIJENOS VIŠKA / MANJKA IZ PRETHODNE(IH) GODINE</t>
  </si>
  <si>
    <t>PRIJENOS VIŠKA/MANJKA U SLJEDEĆE RAZDOBLJE</t>
  </si>
  <si>
    <t>VIŠAK/MANJAK+NETO FINANCIRANJE+PRIJENOS VIŠKA/MANJKA IZ PRETHODNE(IH) GODINE-PRIJENOS VIŠKA/MANJKA U SLLJEDEĆE RAZDOBLJE</t>
  </si>
  <si>
    <t>VIŠAK/MANJAK + NETO FINANCIRANJE</t>
  </si>
  <si>
    <t>D) VIŠEGODIŠNJI PLAN URAVNOTEŽENJA</t>
  </si>
  <si>
    <t>VIŠAK/MANJAK IZ PRETHODNE(IH) GODINE KOJI ĆE SE RASPOREDITI/POKRITI</t>
  </si>
  <si>
    <t>VIŠAK/MANJAK TEKUĆE GODINE</t>
  </si>
  <si>
    <t>PRIJENOS VIŠKA/MANJKA U SLIJEDEĆE RAZDOBLJE</t>
  </si>
  <si>
    <t>PRIHODI PREMA EKONONOMSKOJ KLASIFIKACIJI I IZVORIMA FINANCIRANJA</t>
  </si>
  <si>
    <t>RASHODI PREMA EKONOMSKOJ KLASIFIKACIJI I IZVORIMA FINANCIRANJA</t>
  </si>
  <si>
    <t>Brojčana oznaka i naziv</t>
  </si>
  <si>
    <t xml:space="preserve">Aktivnost A600004 </t>
  </si>
  <si>
    <t>Srednje školstvo-redovno poslovanje po minimalnom standardu</t>
  </si>
  <si>
    <t>R4848</t>
  </si>
  <si>
    <t>Naknade za prijevoz, za rad na terenu i odvojeni život</t>
  </si>
  <si>
    <t xml:space="preserve">RASHODI ZA NABAVU NEFINANCIJSKE IMOVINE </t>
  </si>
  <si>
    <t>PLAN 2025</t>
  </si>
  <si>
    <t>Plan 2024.</t>
  </si>
  <si>
    <t>Plan za 2025.</t>
  </si>
  <si>
    <t>Projekcija 
za 2027.</t>
  </si>
  <si>
    <t>PLAN 2025.</t>
  </si>
  <si>
    <t>PLAN ZA 2025.</t>
  </si>
  <si>
    <t>PROJEKCIJA  ZA 2026.</t>
  </si>
  <si>
    <t>PROJEKCIJA ZA 2027.</t>
  </si>
  <si>
    <t>2025.</t>
  </si>
  <si>
    <t>UKUPNO PLAN ZA 2025.</t>
  </si>
  <si>
    <t xml:space="preserve">Sitni inventar i autogume </t>
  </si>
  <si>
    <t>Sitni inventar i autogume</t>
  </si>
  <si>
    <t>Usluge telefona,interneta,pošte i prijevoza</t>
  </si>
  <si>
    <t xml:space="preserve">Prihodi od prodaje proizvoda i roba </t>
  </si>
  <si>
    <t>Izvor  5.1. POMOĆI-BPŽ-Pomoćnici u nastavi</t>
  </si>
  <si>
    <t>FINANCIJSKI PLAN  GIMNAZIJE  NOVA GRADIŠKA
ZA 2025. I PROJEKCIJA ZA 2026. I 2027. GODINU</t>
  </si>
  <si>
    <t>Proračunski korisnik 17618  GIMNAZIJA NOVA GRADIŠKA</t>
  </si>
  <si>
    <t>R0798-01</t>
  </si>
  <si>
    <t>R0798</t>
  </si>
  <si>
    <t>R0799</t>
  </si>
  <si>
    <t>R0800</t>
  </si>
  <si>
    <t>R0802</t>
  </si>
  <si>
    <t>R0800-1</t>
  </si>
  <si>
    <t>R5022</t>
  </si>
  <si>
    <t>R0801</t>
  </si>
  <si>
    <t>R0803</t>
  </si>
  <si>
    <t>R0804</t>
  </si>
  <si>
    <t>R3192</t>
  </si>
  <si>
    <t>Službena, radna i zaštitna odjeća i obuća</t>
  </si>
  <si>
    <t>R0805</t>
  </si>
  <si>
    <t>R0806</t>
  </si>
  <si>
    <t xml:space="preserve">Usluge tekućeg i investicijskog održavanja </t>
  </si>
  <si>
    <t>R0807</t>
  </si>
  <si>
    <t>R0808</t>
  </si>
  <si>
    <t>R0809</t>
  </si>
  <si>
    <t>R0810</t>
  </si>
  <si>
    <t>R0811</t>
  </si>
  <si>
    <t>R0812</t>
  </si>
  <si>
    <t>R0813</t>
  </si>
  <si>
    <t>R2018</t>
  </si>
  <si>
    <t>R0814</t>
  </si>
  <si>
    <t>R0815</t>
  </si>
  <si>
    <t>R0816</t>
  </si>
  <si>
    <t>R0816-1</t>
  </si>
  <si>
    <t>R0817</t>
  </si>
  <si>
    <t>R0818</t>
  </si>
  <si>
    <t>R2022</t>
  </si>
  <si>
    <t>R2022-1</t>
  </si>
  <si>
    <t>R0820</t>
  </si>
  <si>
    <t>R0820-2</t>
  </si>
  <si>
    <t>Uredski materijal  i ostali materijalni rashodi</t>
  </si>
  <si>
    <t>R0821</t>
  </si>
  <si>
    <t>R0821-1</t>
  </si>
  <si>
    <t>R0822</t>
  </si>
  <si>
    <t>Usluge telefona, interneta, pošte i prijevoza</t>
  </si>
  <si>
    <t>R0822-1</t>
  </si>
  <si>
    <t>R2023-1</t>
  </si>
  <si>
    <t>R0822-3</t>
  </si>
  <si>
    <t>Intelektualne i ostale usluge</t>
  </si>
  <si>
    <t>R2023-2</t>
  </si>
  <si>
    <t>R2023-3</t>
  </si>
  <si>
    <t>R2023-4</t>
  </si>
  <si>
    <t>R2024</t>
  </si>
  <si>
    <t>R0823</t>
  </si>
  <si>
    <t>R3065</t>
  </si>
  <si>
    <t>Komunikacijska oprema</t>
  </si>
  <si>
    <t>R3928</t>
  </si>
  <si>
    <t>Oprema za održavanje i zaštitu</t>
  </si>
  <si>
    <t>Aktivnost A600004 Srednje školstvo</t>
  </si>
  <si>
    <t>Glava 00302 SREDNJE ŠKOLE</t>
  </si>
  <si>
    <t>Razdjel 003 UO ZA OBRAZOVANJE, ŠPORT I KULTURU</t>
  </si>
  <si>
    <t>R2023</t>
  </si>
  <si>
    <t>Naknade troškva osobama izvan radnog odnosa</t>
  </si>
  <si>
    <t>R0823-1</t>
  </si>
  <si>
    <t>Instrumenti i uređaji</t>
  </si>
  <si>
    <t>R0823-6</t>
  </si>
  <si>
    <t>Sportska i glazbena oprema</t>
  </si>
  <si>
    <t>R0823-2</t>
  </si>
  <si>
    <t>Knjige u knjižnici</t>
  </si>
  <si>
    <t>R2055</t>
  </si>
  <si>
    <t>R2108</t>
  </si>
  <si>
    <t>R2108-1</t>
  </si>
  <si>
    <t>R3622</t>
  </si>
  <si>
    <t>R2141</t>
  </si>
  <si>
    <t>R2140-1</t>
  </si>
  <si>
    <t>R2140</t>
  </si>
  <si>
    <t>R2025-7</t>
  </si>
  <si>
    <t>R2025</t>
  </si>
  <si>
    <t>R2862</t>
  </si>
  <si>
    <t>R2025-8</t>
  </si>
  <si>
    <t>R2139</t>
  </si>
  <si>
    <t>R0824</t>
  </si>
  <si>
    <t>R0824-1</t>
  </si>
  <si>
    <t>R0824-9</t>
  </si>
  <si>
    <t>R2044-01</t>
  </si>
  <si>
    <t>R2044-02</t>
  </si>
  <si>
    <t>R2044-03</t>
  </si>
  <si>
    <t>Plaće za posebne uvjete rada</t>
  </si>
  <si>
    <t>R2044-04</t>
  </si>
  <si>
    <t>Plaće za redovan rad -pripravnik/HZZZ</t>
  </si>
  <si>
    <t>Plaće za redovan rad/presude-MZO</t>
  </si>
  <si>
    <t>Ostali rashodi za zaposlene/mat.prava</t>
  </si>
  <si>
    <t>R2044-1</t>
  </si>
  <si>
    <t>Ostali rashodi za zaposlene/mentorstvo,pripr.</t>
  </si>
  <si>
    <t>R2044-05</t>
  </si>
  <si>
    <t>R4836</t>
  </si>
  <si>
    <t>Doprinosi za obvezno osiguranje u slučaju nezaposlenosti /(pres.)</t>
  </si>
  <si>
    <t>R2044</t>
  </si>
  <si>
    <t>R2044-06</t>
  </si>
  <si>
    <t>R2044-08</t>
  </si>
  <si>
    <t>Naknada za prijevoz/pripravnik-HZZZ</t>
  </si>
  <si>
    <t>R2045</t>
  </si>
  <si>
    <t>Službena putovanja/MZO, Erasmus+,…</t>
  </si>
  <si>
    <t>Službena putovanja/NCVVO</t>
  </si>
  <si>
    <t>R2045-11</t>
  </si>
  <si>
    <t>R2045-10</t>
  </si>
  <si>
    <t>R2045-14</t>
  </si>
  <si>
    <t>R2045-9</t>
  </si>
  <si>
    <t>R3059-1</t>
  </si>
  <si>
    <t>R2045-12</t>
  </si>
  <si>
    <t>R2045-8</t>
  </si>
  <si>
    <t>R2045-13</t>
  </si>
  <si>
    <t>R2046</t>
  </si>
  <si>
    <t>R2046-14</t>
  </si>
  <si>
    <t>R2044-07</t>
  </si>
  <si>
    <t>R3059</t>
  </si>
  <si>
    <t>R4834</t>
  </si>
  <si>
    <t>Pristojbe i naknade /(MZO-presude)</t>
  </si>
  <si>
    <t>Troškovi sudskih postupaka /(MZO-pres.)</t>
  </si>
  <si>
    <t>Pristojbe i naknade /(MZO-kvota inv.)</t>
  </si>
  <si>
    <t>R4835</t>
  </si>
  <si>
    <t>Zatezne kamate /(MZO-pres.,…)</t>
  </si>
  <si>
    <t>R2047-33</t>
  </si>
  <si>
    <t>Naknade građanima i kućanstvima na temelju osiguranja i druge naknade</t>
  </si>
  <si>
    <t>Ostale naknade građanima i kućanstvima iz proračuna</t>
  </si>
  <si>
    <t>Naknade građanima i kućanstvima u naravi</t>
  </si>
  <si>
    <t>Tekuće  donacije</t>
  </si>
  <si>
    <t>Tekuće  donacije u naravi</t>
  </si>
  <si>
    <t>Rashodi za donacije, kazne, naknade šteta i kapitalne pomoći</t>
  </si>
  <si>
    <t>R2968</t>
  </si>
  <si>
    <t>R5063</t>
  </si>
  <si>
    <t>R2047-15</t>
  </si>
  <si>
    <t>R3064</t>
  </si>
  <si>
    <t>R3650</t>
  </si>
  <si>
    <t>R2047-31</t>
  </si>
  <si>
    <t>R2047-16</t>
  </si>
  <si>
    <t>R2047-32</t>
  </si>
  <si>
    <t>Naknada troškova zaposlenima</t>
  </si>
  <si>
    <t>R2047-18</t>
  </si>
  <si>
    <t>R2047-19</t>
  </si>
  <si>
    <t>R2047-20</t>
  </si>
  <si>
    <t>R3630</t>
  </si>
  <si>
    <t>R2047-28</t>
  </si>
  <si>
    <t>R2047-37</t>
  </si>
  <si>
    <t>R2047-30</t>
  </si>
  <si>
    <t>R2047-29</t>
  </si>
  <si>
    <t>R2047-36</t>
  </si>
  <si>
    <t>R2047-21</t>
  </si>
  <si>
    <t>Usluge telefona, pošte i prijevoza</t>
  </si>
  <si>
    <t>R2047-27</t>
  </si>
  <si>
    <t>R2047-22</t>
  </si>
  <si>
    <t>R2047-23</t>
  </si>
  <si>
    <t>R2995</t>
  </si>
  <si>
    <t>R2047-24</t>
  </si>
  <si>
    <t>R3066</t>
  </si>
  <si>
    <t>R2047-34</t>
  </si>
  <si>
    <t>R2047-25</t>
  </si>
  <si>
    <t>R2047-35</t>
  </si>
  <si>
    <t>R2047-26</t>
  </si>
  <si>
    <t>R2996</t>
  </si>
  <si>
    <t>R2996-1</t>
  </si>
  <si>
    <t>R2997</t>
  </si>
  <si>
    <t>R2998</t>
  </si>
  <si>
    <t>R2999</t>
  </si>
  <si>
    <t>Aktivnost A600014  Projekt "Školska shema"</t>
  </si>
  <si>
    <t>R2045-15</t>
  </si>
  <si>
    <t>Aktivnost A600015 Projekt "Eureka"</t>
  </si>
  <si>
    <t>R3887</t>
  </si>
  <si>
    <t>Rashidu za nabavu proizvedene dugotrajne imovine</t>
  </si>
  <si>
    <t>R0825</t>
  </si>
  <si>
    <t>Kapitalni projekt  K600005  Ulaganja u  srednje škole</t>
  </si>
  <si>
    <t>Izvor  5.2. OPĆI PRIHODI I PRIMICI (DEC. + POMOĆI BPŽ)</t>
  </si>
  <si>
    <t>Prihodi iz nadležnog proračuna za financiranje Školske sheme</t>
  </si>
  <si>
    <t>P0377</t>
  </si>
  <si>
    <t>P0054</t>
  </si>
  <si>
    <t>P0304</t>
  </si>
  <si>
    <t>P0108</t>
  </si>
  <si>
    <t>P0693</t>
  </si>
  <si>
    <t>P0219</t>
  </si>
  <si>
    <t>P0210</t>
  </si>
  <si>
    <t>P0219-1</t>
  </si>
  <si>
    <t>P0385</t>
  </si>
  <si>
    <t>P0385-01</t>
  </si>
  <si>
    <t>Kapitalne pomoći proračunskim korisnicima iz proračuna kojiim nije nadležan</t>
  </si>
  <si>
    <t>P0384</t>
  </si>
  <si>
    <t>P0492</t>
  </si>
  <si>
    <t>P0694</t>
  </si>
  <si>
    <t>Kapitalni prijenosi između proračunskih korisnika istog proračuna temeljem prijenosa EU sredstava</t>
  </si>
  <si>
    <t>Naknade građanima i kućanstvima na temelju osiguranja i dr.0</t>
  </si>
  <si>
    <t>Tekuće donacije u naravi</t>
  </si>
  <si>
    <t xml:space="preserve">                                                                        Ljiljana Ptačnik, prof.</t>
  </si>
  <si>
    <t>U Novoj Gradiški 19.11.2024.                                                                Ravnateljica :</t>
  </si>
  <si>
    <t>R0819</t>
  </si>
  <si>
    <t>R2047</t>
  </si>
  <si>
    <t>R2047-17</t>
  </si>
  <si>
    <t>P0219-2</t>
  </si>
  <si>
    <t>P0219-3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</si>
</sst>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[$-1041A]#,##0.00;\-\ #,##0.00"/>
    <numFmt numFmtId="166" formatCode="#,##0.00_ ;\-#,##0.00\ "/>
    <numFmt numFmtId="167" formatCode="#,##0.00000"/>
  </numFmts>
  <fonts count="33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6"/>
      <name val="Arial"/>
      <family val="2"/>
      <charset val="238"/>
    </font>
    <font>
      <sz val="8"/>
      <color indexed="16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indexed="8"/>
      <name val="Arial"/>
      <family val="2"/>
      <charset val="238"/>
    </font>
    <font>
      <sz val="6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name val="Arial"/>
      <family val="2"/>
      <charset val="238"/>
    </font>
    <font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rgb="FF0000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66FF"/>
        <bgColor indexed="0"/>
      </patternFill>
    </fill>
    <fill>
      <patternFill patternType="solid">
        <fgColor rgb="FF6666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313ED"/>
        <bgColor indexed="64"/>
      </patternFill>
    </fill>
  </fills>
  <borders count="32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1">
    <xf numFmtId="0" fontId="0" fillId="0" borderId="0" xfId="0"/>
    <xf numFmtId="165" fontId="4" fillId="2" borderId="0" xfId="0" applyNumberFormat="1" applyFont="1" applyFill="1" applyAlignment="1" applyProtection="1">
      <alignment vertical="top" wrapText="1" readingOrder="1"/>
      <protection locked="0"/>
    </xf>
    <xf numFmtId="165" fontId="5" fillId="7" borderId="0" xfId="0" applyNumberFormat="1" applyFont="1" applyFill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165" fontId="5" fillId="0" borderId="0" xfId="0" applyNumberFormat="1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4" fontId="7" fillId="0" borderId="0" xfId="1" applyNumberFormat="1" applyFont="1"/>
    <xf numFmtId="4" fontId="8" fillId="0" borderId="0" xfId="1" applyNumberFormat="1" applyFont="1" applyAlignment="1">
      <alignment readingOrder="1"/>
    </xf>
    <xf numFmtId="4" fontId="8" fillId="0" borderId="0" xfId="1" applyNumberFormat="1" applyFont="1" applyAlignment="1"/>
    <xf numFmtId="4" fontId="8" fillId="9" borderId="0" xfId="0" applyNumberFormat="1" applyFont="1" applyFill="1" applyAlignment="1"/>
    <xf numFmtId="4" fontId="9" fillId="11" borderId="0" xfId="0" applyNumberFormat="1" applyFont="1" applyFill="1" applyAlignment="1">
      <alignment vertical="center"/>
    </xf>
    <xf numFmtId="4" fontId="5" fillId="7" borderId="0" xfId="0" applyNumberFormat="1" applyFont="1" applyFill="1" applyAlignment="1" applyProtection="1">
      <alignment horizontal="right" vertical="top" wrapText="1" readingOrder="1"/>
      <protection locked="0"/>
    </xf>
    <xf numFmtId="4" fontId="9" fillId="8" borderId="2" xfId="0" applyNumberFormat="1" applyFont="1" applyFill="1" applyBorder="1" applyAlignment="1" applyProtection="1">
      <alignment horizontal="right" vertical="top" wrapText="1" readingOrder="1"/>
      <protection locked="0"/>
    </xf>
    <xf numFmtId="4" fontId="4" fillId="2" borderId="0" xfId="0" applyNumberFormat="1" applyFont="1" applyFill="1" applyAlignment="1" applyProtection="1">
      <alignment horizontal="right" vertical="top" wrapText="1" readingOrder="1"/>
      <protection locked="0"/>
    </xf>
    <xf numFmtId="4" fontId="4" fillId="3" borderId="0" xfId="0" applyNumberFormat="1" applyFont="1" applyFill="1" applyAlignment="1" applyProtection="1">
      <alignment horizontal="right" vertical="top" wrapText="1" readingOrder="1"/>
      <protection locked="0"/>
    </xf>
    <xf numFmtId="4" fontId="4" fillId="4" borderId="0" xfId="0" applyNumberFormat="1" applyFont="1" applyFill="1" applyAlignment="1" applyProtection="1">
      <alignment horizontal="right" vertical="top" wrapText="1" readingOrder="1"/>
      <protection locked="0"/>
    </xf>
    <xf numFmtId="4" fontId="4" fillId="5" borderId="0" xfId="0" applyNumberFormat="1" applyFont="1" applyFill="1" applyAlignment="1" applyProtection="1">
      <alignment horizontal="right" vertical="top" wrapText="1" readingOrder="1"/>
      <protection locked="0"/>
    </xf>
    <xf numFmtId="4" fontId="4" fillId="6" borderId="0" xfId="0" applyNumberFormat="1" applyFont="1" applyFill="1" applyAlignment="1" applyProtection="1">
      <alignment horizontal="right" vertical="top" wrapText="1" readingOrder="1"/>
      <protection locked="0"/>
    </xf>
    <xf numFmtId="166" fontId="5" fillId="0" borderId="0" xfId="0" applyNumberFormat="1" applyFont="1" applyAlignment="1" applyProtection="1">
      <alignment vertical="top" wrapText="1" readingOrder="1"/>
      <protection locked="0"/>
    </xf>
    <xf numFmtId="4" fontId="7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1" fillId="0" borderId="0" xfId="0" applyFont="1"/>
    <xf numFmtId="0" fontId="0" fillId="0" borderId="0" xfId="0"/>
    <xf numFmtId="0" fontId="10" fillId="0" borderId="0" xfId="0" applyFont="1"/>
    <xf numFmtId="0" fontId="1" fillId="0" borderId="0" xfId="0" applyFont="1"/>
    <xf numFmtId="0" fontId="3" fillId="0" borderId="0" xfId="0" applyNumberFormat="1" applyFont="1" applyFill="1" applyBorder="1" applyAlignment="1" applyProtection="1"/>
    <xf numFmtId="4" fontId="1" fillId="0" borderId="0" xfId="1" applyNumberFormat="1" applyFont="1" applyAlignment="1">
      <alignment horizontal="right"/>
    </xf>
    <xf numFmtId="4" fontId="18" fillId="9" borderId="14" xfId="1" applyNumberFormat="1" applyFont="1" applyFill="1" applyBorder="1" applyAlignment="1" applyProtection="1">
      <alignment horizontal="right" vertical="center" wrapText="1" readingOrder="1"/>
      <protection locked="0"/>
    </xf>
    <xf numFmtId="4" fontId="18" fillId="0" borderId="14" xfId="1" applyNumberFormat="1" applyFont="1" applyFill="1" applyBorder="1" applyAlignment="1" applyProtection="1">
      <alignment horizontal="right" vertical="center" wrapText="1" readingOrder="1"/>
      <protection locked="0"/>
    </xf>
    <xf numFmtId="0" fontId="11" fillId="0" borderId="0" xfId="0" applyFont="1" applyFill="1" applyAlignment="1">
      <alignment vertical="center"/>
    </xf>
    <xf numFmtId="0" fontId="11" fillId="0" borderId="13" xfId="0" applyFont="1" applyFill="1" applyBorder="1" applyAlignment="1" applyProtection="1">
      <alignment horizontal="left" vertical="top" wrapText="1" readingOrder="1"/>
      <protection locked="0"/>
    </xf>
    <xf numFmtId="0" fontId="11" fillId="0" borderId="14" xfId="0" applyFont="1" applyFill="1" applyBorder="1" applyAlignment="1">
      <alignment horizontal="left"/>
    </xf>
    <xf numFmtId="4" fontId="11" fillId="0" borderId="14" xfId="1" applyNumberFormat="1" applyFont="1" applyFill="1" applyBorder="1" applyAlignment="1" applyProtection="1">
      <alignment horizontal="right" vertical="top" wrapText="1" readingOrder="1"/>
      <protection locked="0"/>
    </xf>
    <xf numFmtId="0" fontId="11" fillId="0" borderId="0" xfId="0" applyFont="1" applyFill="1" applyAlignment="1">
      <alignment horizontal="left"/>
    </xf>
    <xf numFmtId="0" fontId="18" fillId="0" borderId="13" xfId="0" applyFont="1" applyFill="1" applyBorder="1" applyAlignment="1" applyProtection="1">
      <alignment horizontal="left" vertical="top" wrapText="1" readingOrder="1"/>
      <protection locked="0"/>
    </xf>
    <xf numFmtId="0" fontId="18" fillId="0" borderId="14" xfId="0" applyFont="1" applyFill="1" applyBorder="1" applyAlignment="1">
      <alignment horizontal="left"/>
    </xf>
    <xf numFmtId="4" fontId="18" fillId="0" borderId="14" xfId="1" applyNumberFormat="1" applyFont="1" applyFill="1" applyBorder="1" applyAlignment="1" applyProtection="1">
      <alignment horizontal="right" vertical="top" wrapText="1" readingOrder="1"/>
      <protection locked="0"/>
    </xf>
    <xf numFmtId="0" fontId="18" fillId="0" borderId="0" xfId="0" applyFont="1" applyFill="1" applyAlignment="1">
      <alignment horizontal="left"/>
    </xf>
    <xf numFmtId="0" fontId="1" fillId="0" borderId="0" xfId="0" applyFont="1" applyFill="1"/>
    <xf numFmtId="4" fontId="1" fillId="0" borderId="0" xfId="1" applyNumberFormat="1" applyFont="1" applyFill="1" applyAlignment="1">
      <alignment horizontal="right"/>
    </xf>
    <xf numFmtId="0" fontId="11" fillId="0" borderId="0" xfId="0" applyFont="1" applyFill="1"/>
    <xf numFmtId="1" fontId="1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" fontId="16" fillId="0" borderId="0" xfId="1" applyNumberFormat="1" applyFont="1" applyFill="1" applyBorder="1" applyAlignment="1" applyProtection="1">
      <alignment horizontal="center" vertical="center" wrapText="1" readingOrder="1"/>
      <protection locked="0"/>
    </xf>
    <xf numFmtId="1" fontId="16" fillId="0" borderId="0" xfId="0" applyNumberFormat="1" applyFont="1" applyFill="1" applyAlignment="1">
      <alignment horizontal="center" vertical="center"/>
    </xf>
    <xf numFmtId="4" fontId="17" fillId="11" borderId="14" xfId="1" applyNumberFormat="1" applyFont="1" applyFill="1" applyBorder="1" applyAlignment="1" applyProtection="1">
      <alignment horizontal="right" vertical="top" wrapText="1" readingOrder="1"/>
      <protection locked="0"/>
    </xf>
    <xf numFmtId="0" fontId="17" fillId="0" borderId="0" xfId="0" applyFont="1" applyFill="1"/>
    <xf numFmtId="0" fontId="11" fillId="0" borderId="0" xfId="0" applyFont="1" applyFill="1" applyBorder="1" applyAlignment="1">
      <alignment horizontal="left" wrapText="1"/>
    </xf>
    <xf numFmtId="0" fontId="19" fillId="0" borderId="0" xfId="0" applyFont="1" applyFill="1" applyBorder="1"/>
    <xf numFmtId="4" fontId="11" fillId="0" borderId="0" xfId="1" applyNumberFormat="1" applyFont="1" applyAlignment="1">
      <alignment horizontal="right"/>
    </xf>
    <xf numFmtId="0" fontId="18" fillId="0" borderId="14" xfId="0" applyFont="1" applyFill="1" applyBorder="1" applyAlignment="1" applyProtection="1">
      <alignment horizontal="left" vertical="top" wrapText="1" readingOrder="1"/>
      <protection locked="0"/>
    </xf>
    <xf numFmtId="0" fontId="18" fillId="0" borderId="0" xfId="0" applyFont="1" applyFill="1"/>
    <xf numFmtId="0" fontId="11" fillId="0" borderId="14" xfId="0" applyFont="1" applyFill="1" applyBorder="1" applyAlignment="1" applyProtection="1">
      <alignment horizontal="left" vertical="top" wrapText="1" readingOrder="1"/>
      <protection locked="0"/>
    </xf>
    <xf numFmtId="0" fontId="18" fillId="0" borderId="0" xfId="0" applyFont="1" applyFill="1" applyBorder="1"/>
    <xf numFmtId="0" fontId="0" fillId="0" borderId="0" xfId="0" applyFill="1"/>
    <xf numFmtId="0" fontId="6" fillId="0" borderId="0" xfId="0" applyFont="1" applyAlignment="1" applyProtection="1">
      <alignment horizontal="left" vertical="top" wrapText="1" readingOrder="1"/>
      <protection locked="0"/>
    </xf>
    <xf numFmtId="0" fontId="10" fillId="0" borderId="0" xfId="0" applyFont="1" applyFill="1"/>
    <xf numFmtId="0" fontId="8" fillId="0" borderId="0" xfId="0" applyFont="1" applyFill="1" applyBorder="1" applyAlignment="1" applyProtection="1">
      <alignment horizontal="left" vertical="top" wrapText="1" readingOrder="1"/>
      <protection locked="0"/>
    </xf>
    <xf numFmtId="4" fontId="8" fillId="0" borderId="0" xfId="0" applyNumberFormat="1" applyFont="1" applyFill="1" applyAlignment="1" applyProtection="1">
      <alignment horizontal="right" vertical="top" wrapText="1" readingOrder="1"/>
      <protection locked="0"/>
    </xf>
    <xf numFmtId="0" fontId="7" fillId="0" borderId="0" xfId="0" applyFont="1" applyFill="1" applyBorder="1" applyAlignment="1" applyProtection="1">
      <alignment horizontal="left" vertical="top" wrapText="1" readingOrder="1"/>
      <protection locked="0"/>
    </xf>
    <xf numFmtId="4" fontId="7" fillId="0" borderId="0" xfId="0" applyNumberFormat="1" applyFont="1" applyFill="1" applyAlignment="1" applyProtection="1">
      <alignment horizontal="right" vertical="top" wrapText="1" readingOrder="1"/>
      <protection locked="0"/>
    </xf>
    <xf numFmtId="4" fontId="11" fillId="0" borderId="0" xfId="0" applyNumberFormat="1" applyFont="1" applyFill="1"/>
    <xf numFmtId="0" fontId="1" fillId="0" borderId="0" xfId="0" applyFont="1"/>
    <xf numFmtId="0" fontId="0" fillId="0" borderId="0" xfId="0"/>
    <xf numFmtId="0" fontId="7" fillId="0" borderId="0" xfId="0" applyFont="1" applyAlignment="1" applyProtection="1">
      <alignment vertical="top" wrapText="1" readingOrder="1"/>
      <protection locked="0"/>
    </xf>
    <xf numFmtId="0" fontId="8" fillId="0" borderId="0" xfId="0" applyFont="1" applyFill="1" applyBorder="1" applyAlignment="1" applyProtection="1">
      <alignment vertical="top" wrapText="1" readingOrder="1"/>
      <protection locked="0"/>
    </xf>
    <xf numFmtId="0" fontId="8" fillId="0" borderId="0" xfId="0" applyFont="1" applyFill="1" applyBorder="1" applyAlignment="1"/>
    <xf numFmtId="0" fontId="8" fillId="0" borderId="0" xfId="0" applyFont="1" applyFill="1" applyBorder="1" applyAlignment="1" applyProtection="1">
      <alignment horizontal="left" vertical="center" wrapText="1" readingOrder="1"/>
      <protection locked="0"/>
    </xf>
    <xf numFmtId="0" fontId="7" fillId="0" borderId="0" xfId="0" applyFont="1" applyFill="1" applyBorder="1"/>
    <xf numFmtId="0" fontId="8" fillId="0" borderId="0" xfId="0" applyFont="1" applyFill="1" applyBorder="1" applyAlignment="1">
      <alignment vertical="center" wrapText="1"/>
    </xf>
    <xf numFmtId="165" fontId="8" fillId="0" borderId="0" xfId="0" applyNumberFormat="1" applyFont="1" applyFill="1" applyBorder="1" applyAlignment="1" applyProtection="1">
      <alignment vertical="top" wrapText="1" readingOrder="1"/>
      <protection locked="0"/>
    </xf>
    <xf numFmtId="0" fontId="8" fillId="0" borderId="0" xfId="0" applyFont="1" applyFill="1" applyBorder="1"/>
    <xf numFmtId="0" fontId="8" fillId="0" borderId="0" xfId="0" applyFont="1" applyFill="1" applyBorder="1" applyAlignment="1">
      <alignment vertical="center" wrapText="1" readingOrder="1"/>
    </xf>
    <xf numFmtId="165" fontId="8" fillId="14" borderId="0" xfId="0" applyNumberFormat="1" applyFont="1" applyFill="1" applyAlignment="1" applyProtection="1">
      <alignment vertical="top" wrapText="1" readingOrder="1"/>
      <protection locked="0"/>
    </xf>
    <xf numFmtId="0" fontId="1" fillId="0" borderId="0" xfId="0" applyFont="1"/>
    <xf numFmtId="165" fontId="7" fillId="0" borderId="0" xfId="0" applyNumberFormat="1" applyFont="1" applyFill="1" applyBorder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horizontal="left" vertical="top" wrapText="1" readingOrder="1"/>
      <protection locked="0"/>
    </xf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0" fontId="15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 vertical="center" readingOrder="1"/>
    </xf>
    <xf numFmtId="0" fontId="8" fillId="0" borderId="0" xfId="0" applyFont="1" applyFill="1" applyBorder="1" applyAlignment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4" fontId="3" fillId="0" borderId="0" xfId="0" applyNumberFormat="1" applyFont="1" applyFill="1" applyBorder="1" applyAlignment="1" applyProtection="1">
      <alignment vertical="center"/>
    </xf>
    <xf numFmtId="0" fontId="7" fillId="0" borderId="14" xfId="0" applyFont="1" applyFill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left" vertical="center" wrapText="1" readingOrder="1"/>
    </xf>
    <xf numFmtId="0" fontId="9" fillId="13" borderId="14" xfId="0" applyNumberFormat="1" applyFont="1" applyFill="1" applyBorder="1" applyAlignment="1" applyProtection="1">
      <alignment vertical="center"/>
    </xf>
    <xf numFmtId="4" fontId="9" fillId="13" borderId="14" xfId="0" applyNumberFormat="1" applyFont="1" applyFill="1" applyBorder="1" applyAlignment="1" applyProtection="1">
      <alignment horizontal="right" vertical="center" wrapText="1"/>
    </xf>
    <xf numFmtId="4" fontId="9" fillId="13" borderId="19" xfId="0" applyNumberFormat="1" applyFont="1" applyFill="1" applyBorder="1" applyAlignment="1" applyProtection="1">
      <alignment horizontal="right" vertical="center" wrapText="1"/>
    </xf>
    <xf numFmtId="0" fontId="8" fillId="0" borderId="14" xfId="0" applyFont="1" applyBorder="1" applyAlignment="1">
      <alignment horizontal="left" vertical="center" wrapText="1"/>
    </xf>
    <xf numFmtId="4" fontId="8" fillId="0" borderId="14" xfId="0" applyNumberFormat="1" applyFont="1" applyBorder="1" applyAlignment="1">
      <alignment horizontal="right" vertical="center"/>
    </xf>
    <xf numFmtId="4" fontId="8" fillId="0" borderId="19" xfId="0" applyNumberFormat="1" applyFont="1" applyBorder="1" applyAlignment="1">
      <alignment horizontal="right" vertical="center"/>
    </xf>
    <xf numFmtId="0" fontId="9" fillId="12" borderId="16" xfId="0" applyNumberFormat="1" applyFont="1" applyFill="1" applyBorder="1" applyAlignment="1" applyProtection="1">
      <alignment vertical="center"/>
    </xf>
    <xf numFmtId="4" fontId="9" fillId="12" borderId="16" xfId="0" applyNumberFormat="1" applyFont="1" applyFill="1" applyBorder="1" applyAlignment="1" applyProtection="1">
      <alignment horizontal="right" vertical="center"/>
    </xf>
    <xf numFmtId="4" fontId="9" fillId="12" borderId="20" xfId="0" applyNumberFormat="1" applyFont="1" applyFill="1" applyBorder="1" applyAlignment="1" applyProtection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7" fillId="0" borderId="13" xfId="0" applyFont="1" applyFill="1" applyBorder="1" applyAlignment="1" applyProtection="1">
      <alignment horizontal="center" vertical="center" wrapText="1" readingOrder="1"/>
      <protection locked="0"/>
    </xf>
    <xf numFmtId="0" fontId="7" fillId="0" borderId="13" xfId="0" applyFont="1" applyBorder="1" applyAlignment="1">
      <alignment horizontal="center" vertical="center" readingOrder="1"/>
    </xf>
    <xf numFmtId="0" fontId="9" fillId="13" borderId="13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9" fillId="12" borderId="15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 wrapText="1"/>
    </xf>
    <xf numFmtId="0" fontId="0" fillId="0" borderId="0" xfId="0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left" wrapText="1"/>
    </xf>
    <xf numFmtId="0" fontId="25" fillId="0" borderId="0" xfId="0" applyNumberFormat="1" applyFont="1" applyFill="1" applyBorder="1" applyAlignment="1" applyProtection="1">
      <alignment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6" fillId="0" borderId="17" xfId="0" applyFont="1" applyBorder="1" applyAlignment="1">
      <alignment horizontal="right" vertical="center"/>
    </xf>
    <xf numFmtId="0" fontId="13" fillId="15" borderId="5" xfId="0" applyNumberFormat="1" applyFont="1" applyFill="1" applyBorder="1" applyAlignment="1" applyProtection="1">
      <alignment horizontal="center" vertical="center" wrapText="1"/>
    </xf>
    <xf numFmtId="0" fontId="10" fillId="16" borderId="3" xfId="0" applyFont="1" applyFill="1" applyBorder="1" applyAlignment="1">
      <alignment horizontal="left"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quotePrefix="1" applyNumberFormat="1" applyFont="1" applyFill="1" applyBorder="1" applyAlignment="1" applyProtection="1">
      <alignment horizontal="center" vertical="center" wrapText="1"/>
    </xf>
    <xf numFmtId="0" fontId="14" fillId="0" borderId="0" xfId="0" quotePrefix="1" applyNumberFormat="1" applyFont="1" applyFill="1" applyBorder="1" applyAlignment="1" applyProtection="1">
      <alignment horizontal="left" wrapText="1"/>
    </xf>
    <xf numFmtId="0" fontId="27" fillId="0" borderId="0" xfId="0" applyNumberFormat="1" applyFont="1" applyFill="1" applyBorder="1" applyAlignment="1" applyProtection="1">
      <alignment wrapText="1"/>
    </xf>
    <xf numFmtId="3" fontId="21" fillId="0" borderId="0" xfId="0" applyNumberFormat="1" applyFont="1" applyBorder="1" applyAlignment="1">
      <alignment horizontal="right"/>
    </xf>
    <xf numFmtId="0" fontId="1" fillId="0" borderId="0" xfId="0" applyFont="1"/>
    <xf numFmtId="0" fontId="0" fillId="0" borderId="0" xfId="0"/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" fillId="16" borderId="4" xfId="0" applyNumberFormat="1" applyFont="1" applyFill="1" applyBorder="1" applyAlignment="1" applyProtection="1">
      <alignment vertical="center"/>
    </xf>
    <xf numFmtId="0" fontId="0" fillId="0" borderId="0" xfId="0"/>
    <xf numFmtId="0" fontId="13" fillId="17" borderId="5" xfId="0" applyNumberFormat="1" applyFont="1" applyFill="1" applyBorder="1" applyAlignment="1" applyProtection="1">
      <alignment horizontal="center" vertical="center" wrapText="1"/>
    </xf>
    <xf numFmtId="0" fontId="13" fillId="17" borderId="18" xfId="0" applyNumberFormat="1" applyFont="1" applyFill="1" applyBorder="1" applyAlignment="1" applyProtection="1">
      <alignment horizontal="center" vertical="center" wrapText="1"/>
    </xf>
    <xf numFmtId="0" fontId="9" fillId="13" borderId="24" xfId="0" applyFont="1" applyFill="1" applyBorder="1" applyAlignment="1">
      <alignment horizontal="center" vertical="center"/>
    </xf>
    <xf numFmtId="0" fontId="9" fillId="13" borderId="25" xfId="0" applyFont="1" applyFill="1" applyBorder="1" applyAlignment="1">
      <alignment vertical="center"/>
    </xf>
    <xf numFmtId="4" fontId="9" fillId="13" borderId="25" xfId="0" applyNumberFormat="1" applyFont="1" applyFill="1" applyBorder="1" applyAlignment="1">
      <alignment horizontal="right" vertical="center" wrapText="1"/>
    </xf>
    <xf numFmtId="4" fontId="9" fillId="13" borderId="26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9" fillId="13" borderId="24" xfId="0" applyNumberFormat="1" applyFont="1" applyFill="1" applyBorder="1" applyAlignment="1" applyProtection="1">
      <alignment horizontal="center" vertical="center"/>
    </xf>
    <xf numFmtId="0" fontId="9" fillId="13" borderId="25" xfId="0" applyNumberFormat="1" applyFont="1" applyFill="1" applyBorder="1" applyAlignment="1" applyProtection="1">
      <alignment vertical="center" wrapText="1"/>
    </xf>
    <xf numFmtId="4" fontId="9" fillId="13" borderId="25" xfId="0" applyNumberFormat="1" applyFont="1" applyFill="1" applyBorder="1" applyAlignment="1" applyProtection="1">
      <alignment vertical="center"/>
    </xf>
    <xf numFmtId="4" fontId="9" fillId="13" borderId="26" xfId="0" applyNumberFormat="1" applyFont="1" applyFill="1" applyBorder="1" applyAlignment="1" applyProtection="1">
      <alignment vertical="center"/>
    </xf>
    <xf numFmtId="0" fontId="9" fillId="13" borderId="14" xfId="0" applyNumberFormat="1" applyFont="1" applyFill="1" applyBorder="1" applyAlignment="1" applyProtection="1">
      <alignment vertical="center" wrapText="1"/>
    </xf>
    <xf numFmtId="4" fontId="9" fillId="13" borderId="14" xfId="0" applyNumberFormat="1" applyFont="1" applyFill="1" applyBorder="1" applyAlignment="1" applyProtection="1">
      <alignment vertical="center"/>
    </xf>
    <xf numFmtId="4" fontId="9" fillId="13" borderId="19" xfId="0" applyNumberFormat="1" applyFont="1" applyFill="1" applyBorder="1" applyAlignment="1" applyProtection="1">
      <alignment vertical="center"/>
    </xf>
    <xf numFmtId="0" fontId="9" fillId="12" borderId="16" xfId="0" applyNumberFormat="1" applyFont="1" applyFill="1" applyBorder="1" applyAlignment="1" applyProtection="1">
      <alignment vertical="center" wrapText="1"/>
    </xf>
    <xf numFmtId="4" fontId="9" fillId="12" borderId="16" xfId="0" applyNumberFormat="1" applyFont="1" applyFill="1" applyBorder="1" applyAlignment="1" applyProtection="1">
      <alignment vertical="center"/>
    </xf>
    <xf numFmtId="4" fontId="9" fillId="12" borderId="20" xfId="0" applyNumberFormat="1" applyFont="1" applyFill="1" applyBorder="1" applyAlignment="1" applyProtection="1">
      <alignment vertical="center"/>
    </xf>
    <xf numFmtId="0" fontId="7" fillId="0" borderId="13" xfId="0" applyFont="1" applyBorder="1" applyAlignment="1">
      <alignment horizontal="center" vertical="center"/>
    </xf>
    <xf numFmtId="0" fontId="3" fillId="0" borderId="14" xfId="0" applyNumberFormat="1" applyFont="1" applyFill="1" applyBorder="1" applyAlignment="1" applyProtection="1">
      <alignment vertical="center" wrapText="1"/>
    </xf>
    <xf numFmtId="4" fontId="3" fillId="0" borderId="14" xfId="0" applyNumberFormat="1" applyFont="1" applyFill="1" applyBorder="1" applyAlignment="1" applyProtection="1">
      <alignment horizontal="right" vertical="center" wrapText="1"/>
    </xf>
    <xf numFmtId="4" fontId="3" fillId="0" borderId="14" xfId="0" applyNumberFormat="1" applyFont="1" applyFill="1" applyBorder="1" applyAlignment="1" applyProtection="1">
      <alignment vertical="center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/>
    </xf>
    <xf numFmtId="4" fontId="11" fillId="0" borderId="14" xfId="1" applyNumberFormat="1" applyFont="1" applyFill="1" applyBorder="1" applyAlignment="1" applyProtection="1">
      <alignment horizontal="right" vertical="center" wrapText="1" readingOrder="1"/>
      <protection locked="0"/>
    </xf>
    <xf numFmtId="4" fontId="17" fillId="11" borderId="19" xfId="1" applyNumberFormat="1" applyFont="1" applyFill="1" applyBorder="1" applyAlignment="1" applyProtection="1">
      <alignment horizontal="right" vertical="top" wrapText="1" readingOrder="1"/>
      <protection locked="0"/>
    </xf>
    <xf numFmtId="0" fontId="18" fillId="9" borderId="13" xfId="0" applyFont="1" applyFill="1" applyBorder="1" applyAlignment="1" applyProtection="1">
      <alignment vertical="center" wrapText="1" readingOrder="1"/>
      <protection locked="0"/>
    </xf>
    <xf numFmtId="0" fontId="18" fillId="9" borderId="14" xfId="0" applyFont="1" applyFill="1" applyBorder="1" applyAlignment="1">
      <alignment vertical="center"/>
    </xf>
    <xf numFmtId="4" fontId="18" fillId="9" borderId="19" xfId="1" applyNumberFormat="1" applyFont="1" applyFill="1" applyBorder="1" applyAlignment="1" applyProtection="1">
      <alignment horizontal="right" vertical="center" wrapText="1" readingOrder="1"/>
      <protection locked="0"/>
    </xf>
    <xf numFmtId="4" fontId="18" fillId="0" borderId="19" xfId="1" applyNumberFormat="1" applyFont="1" applyFill="1" applyBorder="1" applyAlignment="1" applyProtection="1">
      <alignment horizontal="right" vertical="top" wrapText="1" readingOrder="1"/>
      <protection locked="0"/>
    </xf>
    <xf numFmtId="4" fontId="11" fillId="0" borderId="19" xfId="1" applyNumberFormat="1" applyFont="1" applyFill="1" applyBorder="1" applyAlignment="1" applyProtection="1">
      <alignment horizontal="right" vertical="top" wrapText="1" readingOrder="1"/>
      <protection locked="0"/>
    </xf>
    <xf numFmtId="0" fontId="17" fillId="11" borderId="13" xfId="0" applyFont="1" applyFill="1" applyBorder="1" applyAlignment="1" applyProtection="1">
      <alignment vertical="top" wrapText="1" readingOrder="1"/>
      <protection locked="0"/>
    </xf>
    <xf numFmtId="0" fontId="17" fillId="11" borderId="14" xfId="0" applyFont="1" applyFill="1" applyBorder="1" applyAlignment="1" applyProtection="1">
      <alignment vertical="top" wrapText="1" readingOrder="1"/>
      <protection locked="0"/>
    </xf>
    <xf numFmtId="4" fontId="18" fillId="0" borderId="19" xfId="1" applyNumberFormat="1" applyFont="1" applyFill="1" applyBorder="1" applyAlignment="1" applyProtection="1">
      <alignment horizontal="right" vertical="center" wrapText="1" readingOrder="1"/>
      <protection locked="0"/>
    </xf>
    <xf numFmtId="0" fontId="17" fillId="11" borderId="14" xfId="0" applyFont="1" applyFill="1" applyBorder="1" applyAlignment="1"/>
    <xf numFmtId="0" fontId="18" fillId="9" borderId="14" xfId="0" applyFont="1" applyFill="1" applyBorder="1" applyAlignment="1">
      <alignment horizontal="left" vertical="center"/>
    </xf>
    <xf numFmtId="0" fontId="11" fillId="0" borderId="15" xfId="0" applyFont="1" applyFill="1" applyBorder="1" applyAlignment="1" applyProtection="1">
      <alignment horizontal="left" vertical="top" wrapText="1" readingOrder="1"/>
      <protection locked="0"/>
    </xf>
    <xf numFmtId="0" fontId="11" fillId="0" borderId="16" xfId="0" applyFont="1" applyFill="1" applyBorder="1" applyAlignment="1">
      <alignment horizontal="left"/>
    </xf>
    <xf numFmtId="0" fontId="17" fillId="18" borderId="24" xfId="0" applyFont="1" applyFill="1" applyBorder="1" applyAlignment="1" applyProtection="1">
      <alignment vertical="top" wrapText="1" readingOrder="1"/>
      <protection locked="0"/>
    </xf>
    <xf numFmtId="0" fontId="17" fillId="18" borderId="25" xfId="0" applyFont="1" applyFill="1" applyBorder="1" applyAlignment="1" applyProtection="1">
      <alignment vertical="top" wrapText="1" readingOrder="1"/>
      <protection locked="0"/>
    </xf>
    <xf numFmtId="4" fontId="17" fillId="18" borderId="25" xfId="1" applyNumberFormat="1" applyFont="1" applyFill="1" applyBorder="1" applyAlignment="1" applyProtection="1">
      <alignment horizontal="right" vertical="top" wrapText="1" readingOrder="1"/>
      <protection locked="0"/>
    </xf>
    <xf numFmtId="4" fontId="17" fillId="18" borderId="26" xfId="1" applyNumberFormat="1" applyFont="1" applyFill="1" applyBorder="1" applyAlignment="1" applyProtection="1">
      <alignment horizontal="right" vertical="top" wrapText="1" readingOrder="1"/>
      <protection locked="0"/>
    </xf>
    <xf numFmtId="4" fontId="11" fillId="0" borderId="16" xfId="1" applyNumberFormat="1" applyFont="1" applyFill="1" applyBorder="1" applyAlignment="1" applyProtection="1">
      <alignment horizontal="right" vertical="top" wrapText="1" readingOrder="1"/>
      <protection locked="0"/>
    </xf>
    <xf numFmtId="4" fontId="11" fillId="0" borderId="20" xfId="1" applyNumberFormat="1" applyFont="1" applyFill="1" applyBorder="1" applyAlignment="1" applyProtection="1">
      <alignment horizontal="right" vertical="top" wrapText="1" readingOrder="1"/>
      <protection locked="0"/>
    </xf>
    <xf numFmtId="0" fontId="17" fillId="18" borderId="24" xfId="0" applyNumberFormat="1" applyFont="1" applyFill="1" applyBorder="1" applyAlignment="1" applyProtection="1">
      <alignment horizontal="left" vertical="center" wrapText="1"/>
    </xf>
    <xf numFmtId="0" fontId="18" fillId="15" borderId="13" xfId="0" applyNumberFormat="1" applyFont="1" applyFill="1" applyBorder="1" applyAlignment="1" applyProtection="1">
      <alignment horizontal="left" vertical="center" wrapText="1"/>
    </xf>
    <xf numFmtId="4" fontId="28" fillId="15" borderId="14" xfId="0" applyNumberFormat="1" applyFont="1" applyFill="1" applyBorder="1" applyAlignment="1">
      <alignment horizontal="right"/>
    </xf>
    <xf numFmtId="4" fontId="28" fillId="15" borderId="19" xfId="0" applyNumberFormat="1" applyFont="1" applyFill="1" applyBorder="1" applyAlignment="1">
      <alignment horizontal="right"/>
    </xf>
    <xf numFmtId="0" fontId="29" fillId="15" borderId="13" xfId="0" quotePrefix="1" applyFont="1" applyFill="1" applyBorder="1" applyAlignment="1">
      <alignment horizontal="left" vertical="center" wrapText="1"/>
    </xf>
    <xf numFmtId="0" fontId="11" fillId="15" borderId="13" xfId="0" applyFont="1" applyFill="1" applyBorder="1" applyAlignment="1">
      <alignment horizontal="left" vertical="center"/>
    </xf>
    <xf numFmtId="0" fontId="29" fillId="15" borderId="15" xfId="0" applyNumberFormat="1" applyFont="1" applyFill="1" applyBorder="1" applyAlignment="1" applyProtection="1">
      <alignment horizontal="left" vertical="center" wrapText="1"/>
    </xf>
    <xf numFmtId="4" fontId="3" fillId="0" borderId="14" xfId="0" applyNumberFormat="1" applyFont="1" applyFill="1" applyBorder="1" applyAlignment="1" applyProtection="1">
      <alignment vertical="center" wrapText="1"/>
    </xf>
    <xf numFmtId="4" fontId="7" fillId="0" borderId="14" xfId="0" applyNumberFormat="1" applyFont="1" applyBorder="1" applyAlignment="1">
      <alignment horizontal="right" vertical="center"/>
    </xf>
    <xf numFmtId="4" fontId="7" fillId="0" borderId="14" xfId="0" applyNumberFormat="1" applyFont="1" applyBorder="1" applyAlignment="1">
      <alignment horizontal="right" vertical="center" wrapText="1"/>
    </xf>
    <xf numFmtId="4" fontId="3" fillId="0" borderId="0" xfId="0" applyNumberFormat="1" applyFont="1" applyFill="1" applyBorder="1" applyAlignment="1" applyProtection="1"/>
    <xf numFmtId="4" fontId="7" fillId="0" borderId="14" xfId="0" applyNumberFormat="1" applyFont="1" applyFill="1" applyBorder="1" applyAlignment="1">
      <alignment vertical="center" wrapText="1" readingOrder="1"/>
    </xf>
    <xf numFmtId="4" fontId="7" fillId="0" borderId="14" xfId="0" applyNumberFormat="1" applyFont="1" applyBorder="1" applyAlignment="1">
      <alignment vertical="center" readingOrder="1"/>
    </xf>
    <xf numFmtId="4" fontId="7" fillId="0" borderId="14" xfId="0" applyNumberFormat="1" applyFont="1" applyBorder="1" applyAlignment="1">
      <alignment vertical="center" wrapText="1" readingOrder="1"/>
    </xf>
    <xf numFmtId="4" fontId="7" fillId="0" borderId="19" xfId="0" applyNumberFormat="1" applyFont="1" applyBorder="1" applyAlignment="1">
      <alignment vertical="center" readingOrder="1"/>
    </xf>
    <xf numFmtId="4" fontId="13" fillId="16" borderId="5" xfId="0" applyNumberFormat="1" applyFont="1" applyFill="1" applyBorder="1" applyAlignment="1">
      <alignment horizontal="right"/>
    </xf>
    <xf numFmtId="4" fontId="13" fillId="0" borderId="5" xfId="0" applyNumberFormat="1" applyFont="1" applyFill="1" applyBorder="1" applyAlignment="1">
      <alignment horizontal="right"/>
    </xf>
    <xf numFmtId="4" fontId="13" fillId="0" borderId="5" xfId="0" applyNumberFormat="1" applyFont="1" applyBorder="1" applyAlignment="1">
      <alignment horizontal="right"/>
    </xf>
    <xf numFmtId="4" fontId="10" fillId="0" borderId="5" xfId="0" applyNumberFormat="1" applyFont="1" applyFill="1" applyBorder="1" applyAlignment="1">
      <alignment horizontal="right"/>
    </xf>
    <xf numFmtId="4" fontId="13" fillId="17" borderId="5" xfId="0" applyNumberFormat="1" applyFont="1" applyFill="1" applyBorder="1" applyAlignment="1" applyProtection="1">
      <alignment horizontal="right" wrapText="1"/>
    </xf>
    <xf numFmtId="4" fontId="0" fillId="0" borderId="0" xfId="0" applyNumberFormat="1"/>
    <xf numFmtId="167" fontId="7" fillId="0" borderId="0" xfId="1" applyNumberFormat="1" applyFont="1"/>
    <xf numFmtId="0" fontId="7" fillId="0" borderId="0" xfId="0" applyFont="1" applyFill="1" applyAlignment="1" applyProtection="1">
      <alignment vertical="top" wrapText="1" readingOrder="1"/>
      <protection locked="0"/>
    </xf>
    <xf numFmtId="164" fontId="15" fillId="0" borderId="0" xfId="1" applyFont="1" applyFill="1" applyBorder="1" applyAlignment="1" applyProtection="1">
      <alignment horizontal="center" vertical="center" wrapText="1"/>
    </xf>
    <xf numFmtId="4" fontId="3" fillId="0" borderId="0" xfId="1" applyNumberFormat="1" applyFont="1" applyFill="1" applyBorder="1" applyAlignment="1" applyProtection="1"/>
    <xf numFmtId="4" fontId="3" fillId="0" borderId="19" xfId="0" applyNumberFormat="1" applyFont="1" applyFill="1" applyBorder="1" applyAlignment="1" applyProtection="1">
      <alignment vertical="center" wrapText="1"/>
    </xf>
    <xf numFmtId="4" fontId="7" fillId="0" borderId="14" xfId="0" applyNumberFormat="1" applyFont="1" applyBorder="1" applyAlignment="1">
      <alignment vertical="center" wrapText="1"/>
    </xf>
    <xf numFmtId="4" fontId="7" fillId="0" borderId="14" xfId="0" applyNumberFormat="1" applyFont="1" applyBorder="1" applyAlignment="1">
      <alignment vertical="center"/>
    </xf>
    <xf numFmtId="0" fontId="6" fillId="0" borderId="0" xfId="0" applyFont="1" applyFill="1" applyAlignment="1" applyProtection="1">
      <alignment vertical="top" wrapText="1" readingOrder="1"/>
      <protection locked="0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right" vertical="center" readingOrder="1"/>
    </xf>
    <xf numFmtId="0" fontId="7" fillId="0" borderId="14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3" fillId="0" borderId="14" xfId="0" applyNumberFormat="1" applyFont="1" applyFill="1" applyBorder="1" applyAlignment="1" applyProtection="1">
      <alignment horizontal="left" vertical="center" wrapText="1" readingOrder="1"/>
    </xf>
    <xf numFmtId="0" fontId="3" fillId="0" borderId="13" xfId="0" applyNumberFormat="1" applyFont="1" applyFill="1" applyBorder="1" applyAlignment="1" applyProtection="1">
      <alignment horizontal="center" vertical="center" readingOrder="1"/>
    </xf>
    <xf numFmtId="3" fontId="2" fillId="0" borderId="0" xfId="0" applyNumberFormat="1" applyFont="1" applyBorder="1" applyAlignment="1">
      <alignment horizontal="left"/>
    </xf>
    <xf numFmtId="0" fontId="8" fillId="0" borderId="21" xfId="0" applyFont="1" applyFill="1" applyBorder="1" applyAlignment="1">
      <alignment horizontal="center" vertical="center" wrapText="1"/>
    </xf>
    <xf numFmtId="166" fontId="0" fillId="0" borderId="0" xfId="0" applyNumberFormat="1"/>
    <xf numFmtId="1" fontId="7" fillId="0" borderId="0" xfId="1" applyNumberFormat="1" applyFont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8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 vertical="center"/>
    </xf>
    <xf numFmtId="4" fontId="1" fillId="0" borderId="0" xfId="0" applyNumberFormat="1" applyFont="1" applyFill="1" applyBorder="1" applyAlignment="1" applyProtection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7" fillId="12" borderId="5" xfId="0" applyNumberFormat="1" applyFont="1" applyFill="1" applyBorder="1" applyAlignment="1" applyProtection="1">
      <alignment horizontal="center" vertical="center" wrapText="1"/>
    </xf>
    <xf numFmtId="0" fontId="17" fillId="12" borderId="5" xfId="0" applyNumberFormat="1" applyFont="1" applyFill="1" applyBorder="1" applyAlignment="1" applyProtection="1">
      <alignment horizontal="left" vertical="center" wrapText="1"/>
    </xf>
    <xf numFmtId="0" fontId="17" fillId="13" borderId="5" xfId="0" applyNumberFormat="1" applyFont="1" applyFill="1" applyBorder="1" applyAlignment="1" applyProtection="1">
      <alignment horizontal="center" vertical="center" wrapText="1"/>
    </xf>
    <xf numFmtId="0" fontId="17" fillId="13" borderId="5" xfId="0" applyNumberFormat="1" applyFont="1" applyFill="1" applyBorder="1" applyAlignment="1" applyProtection="1">
      <alignment horizontal="left" vertical="center" wrapText="1"/>
    </xf>
    <xf numFmtId="0" fontId="11" fillId="15" borderId="5" xfId="0" applyNumberFormat="1" applyFont="1" applyFill="1" applyBorder="1" applyAlignment="1" applyProtection="1">
      <alignment horizontal="center" vertical="center" wrapText="1"/>
    </xf>
    <xf numFmtId="0" fontId="11" fillId="15" borderId="5" xfId="0" applyNumberFormat="1" applyFont="1" applyFill="1" applyBorder="1" applyAlignment="1" applyProtection="1">
      <alignment horizontal="left" vertical="center" wrapText="1"/>
    </xf>
    <xf numFmtId="0" fontId="18" fillId="15" borderId="5" xfId="0" applyNumberFormat="1" applyFont="1" applyFill="1" applyBorder="1" applyAlignment="1" applyProtection="1">
      <alignment horizontal="center" vertical="center" wrapText="1"/>
    </xf>
    <xf numFmtId="0" fontId="17" fillId="13" borderId="5" xfId="0" applyFont="1" applyFill="1" applyBorder="1" applyAlignment="1">
      <alignment horizontal="center" vertical="center"/>
    </xf>
    <xf numFmtId="0" fontId="17" fillId="13" borderId="5" xfId="0" applyNumberFormat="1" applyFont="1" applyFill="1" applyBorder="1" applyAlignment="1" applyProtection="1">
      <alignment vertical="center" wrapText="1"/>
    </xf>
    <xf numFmtId="0" fontId="11" fillId="15" borderId="5" xfId="0" applyNumberFormat="1" applyFont="1" applyFill="1" applyBorder="1" applyAlignment="1" applyProtection="1">
      <alignment vertical="center" wrapText="1"/>
    </xf>
    <xf numFmtId="0" fontId="18" fillId="0" borderId="0" xfId="0" applyFont="1"/>
    <xf numFmtId="0" fontId="17" fillId="0" borderId="0" xfId="0" applyFont="1"/>
    <xf numFmtId="4" fontId="17" fillId="12" borderId="18" xfId="0" applyNumberFormat="1" applyFont="1" applyFill="1" applyBorder="1" applyAlignment="1">
      <alignment horizontal="right"/>
    </xf>
    <xf numFmtId="4" fontId="17" fillId="13" borderId="18" xfId="0" applyNumberFormat="1" applyFont="1" applyFill="1" applyBorder="1" applyAlignment="1">
      <alignment horizontal="right"/>
    </xf>
    <xf numFmtId="4" fontId="28" fillId="15" borderId="18" xfId="0" applyNumberFormat="1" applyFont="1" applyFill="1" applyBorder="1" applyAlignment="1">
      <alignment horizontal="right"/>
    </xf>
    <xf numFmtId="4" fontId="13" fillId="17" borderId="5" xfId="0" quotePrefix="1" applyNumberFormat="1" applyFont="1" applyFill="1" applyBorder="1" applyAlignment="1">
      <alignment horizontal="right"/>
    </xf>
    <xf numFmtId="4" fontId="17" fillId="18" borderId="25" xfId="0" applyNumberFormat="1" applyFont="1" applyFill="1" applyBorder="1" applyAlignment="1">
      <alignment horizontal="right" vertical="center"/>
    </xf>
    <xf numFmtId="4" fontId="17" fillId="18" borderId="26" xfId="0" applyNumberFormat="1" applyFont="1" applyFill="1" applyBorder="1" applyAlignment="1">
      <alignment horizontal="right" vertical="center"/>
    </xf>
    <xf numFmtId="0" fontId="10" fillId="0" borderId="0" xfId="0" quotePrefix="1" applyNumberFormat="1" applyFont="1" applyFill="1" applyBorder="1" applyAlignment="1" applyProtection="1">
      <alignment horizontal="left" vertical="center" wrapText="1"/>
    </xf>
    <xf numFmtId="4" fontId="13" fillId="0" borderId="0" xfId="0" applyNumberFormat="1" applyFont="1" applyFill="1" applyBorder="1" applyAlignment="1">
      <alignment horizontal="right"/>
    </xf>
    <xf numFmtId="0" fontId="9" fillId="13" borderId="27" xfId="0" applyFont="1" applyFill="1" applyBorder="1" applyAlignment="1">
      <alignment horizontal="center" vertical="center"/>
    </xf>
    <xf numFmtId="0" fontId="9" fillId="13" borderId="28" xfId="0" applyFont="1" applyFill="1" applyBorder="1" applyAlignment="1">
      <alignment vertical="center"/>
    </xf>
    <xf numFmtId="4" fontId="9" fillId="13" borderId="28" xfId="0" applyNumberFormat="1" applyFont="1" applyFill="1" applyBorder="1" applyAlignment="1">
      <alignment horizontal="right" vertical="center" wrapText="1"/>
    </xf>
    <xf numFmtId="4" fontId="9" fillId="13" borderId="30" xfId="0" applyNumberFormat="1" applyFont="1" applyFill="1" applyBorder="1" applyAlignment="1">
      <alignment horizontal="right" vertical="center" wrapText="1"/>
    </xf>
    <xf numFmtId="0" fontId="17" fillId="11" borderId="13" xfId="0" applyFont="1" applyFill="1" applyBorder="1" applyAlignment="1" applyProtection="1">
      <alignment vertical="center" wrapText="1" readingOrder="1"/>
      <protection locked="0"/>
    </xf>
    <xf numFmtId="4" fontId="17" fillId="11" borderId="14" xfId="1" applyNumberFormat="1" applyFont="1" applyFill="1" applyBorder="1" applyAlignment="1" applyProtection="1">
      <alignment horizontal="right" vertical="center" wrapText="1" readingOrder="1"/>
      <protection locked="0"/>
    </xf>
    <xf numFmtId="4" fontId="17" fillId="11" borderId="19" xfId="1" applyNumberFormat="1" applyFont="1" applyFill="1" applyBorder="1" applyAlignment="1" applyProtection="1">
      <alignment horizontal="right" vertical="center" wrapText="1" readingOrder="1"/>
      <protection locked="0"/>
    </xf>
    <xf numFmtId="0" fontId="30" fillId="0" borderId="0" xfId="0" applyFont="1" applyAlignment="1" applyProtection="1">
      <alignment vertical="top" wrapText="1" readingOrder="1"/>
      <protection locked="0"/>
    </xf>
    <xf numFmtId="0" fontId="31" fillId="0" borderId="0" xfId="0" applyFont="1" applyAlignment="1" applyProtection="1">
      <alignment horizontal="left" vertical="top" wrapText="1" readingOrder="1"/>
      <protection locked="0"/>
    </xf>
    <xf numFmtId="0" fontId="31" fillId="0" borderId="0" xfId="0" applyFont="1" applyAlignment="1" applyProtection="1">
      <alignment vertical="top" wrapText="1" readingOrder="1"/>
      <protection locked="0"/>
    </xf>
    <xf numFmtId="0" fontId="32" fillId="0" borderId="0" xfId="0" applyFont="1" applyAlignment="1" applyProtection="1">
      <alignment vertical="top" wrapText="1" readingOrder="1"/>
      <protection locked="0"/>
    </xf>
    <xf numFmtId="0" fontId="31" fillId="0" borderId="0" xfId="0" applyFont="1" applyFill="1" applyAlignment="1" applyProtection="1">
      <alignment horizontal="left" vertical="top" wrapText="1" readingOrder="1"/>
      <protection locked="0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left" vertical="top" wrapText="1" readingOrder="1"/>
      <protection locked="0"/>
    </xf>
    <xf numFmtId="4" fontId="7" fillId="0" borderId="0" xfId="1" applyNumberFormat="1" applyFont="1" applyAlignment="1"/>
    <xf numFmtId="0" fontId="6" fillId="0" borderId="0" xfId="0" applyFont="1" applyFill="1" applyAlignment="1" applyProtection="1">
      <alignment horizontal="left" vertical="top" wrapText="1" readingOrder="1"/>
      <protection locked="0"/>
    </xf>
    <xf numFmtId="4" fontId="7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/>
    </xf>
    <xf numFmtId="0" fontId="10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" fontId="0" fillId="0" borderId="0" xfId="0" applyNumberFormat="1" applyAlignment="1">
      <alignment horizontal="left"/>
    </xf>
    <xf numFmtId="0" fontId="7" fillId="0" borderId="0" xfId="0" applyFont="1"/>
    <xf numFmtId="165" fontId="6" fillId="0" borderId="0" xfId="0" applyNumberFormat="1" applyFont="1" applyAlignment="1" applyProtection="1">
      <alignment vertical="top" wrapText="1" readingOrder="1"/>
      <protection locked="0"/>
    </xf>
    <xf numFmtId="4" fontId="3" fillId="0" borderId="31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vertical="center" wrapText="1"/>
    </xf>
    <xf numFmtId="0" fontId="24" fillId="0" borderId="0" xfId="0" applyFont="1" applyAlignment="1">
      <alignment wrapText="1"/>
    </xf>
    <xf numFmtId="0" fontId="10" fillId="16" borderId="3" xfId="0" applyNumberFormat="1" applyFont="1" applyFill="1" applyBorder="1" applyAlignment="1" applyProtection="1">
      <alignment horizontal="left" vertical="center" wrapText="1"/>
    </xf>
    <xf numFmtId="0" fontId="1" fillId="16" borderId="4" xfId="0" applyNumberFormat="1" applyFont="1" applyFill="1" applyBorder="1" applyAlignment="1" applyProtection="1">
      <alignment vertical="center" wrapText="1"/>
    </xf>
    <xf numFmtId="0" fontId="1" fillId="16" borderId="4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vertical="center"/>
    </xf>
    <xf numFmtId="0" fontId="13" fillId="0" borderId="3" xfId="0" quotePrefix="1" applyFont="1" applyBorder="1" applyAlignment="1">
      <alignment horizontal="center" wrapText="1"/>
    </xf>
    <xf numFmtId="0" fontId="13" fillId="0" borderId="4" xfId="0" quotePrefix="1" applyFont="1" applyBorder="1" applyAlignment="1">
      <alignment horizontal="center" wrapText="1"/>
    </xf>
    <xf numFmtId="0" fontId="13" fillId="0" borderId="18" xfId="0" quotePrefix="1" applyFont="1" applyBorder="1" applyAlignment="1">
      <alignment horizontal="center" wrapText="1"/>
    </xf>
    <xf numFmtId="0" fontId="10" fillId="0" borderId="3" xfId="0" quotePrefix="1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8" xfId="0" applyNumberFormat="1" applyFont="1" applyFill="1" applyBorder="1" applyAlignment="1" applyProtection="1">
      <alignment horizontal="left" vertical="center" wrapText="1"/>
    </xf>
    <xf numFmtId="0" fontId="24" fillId="0" borderId="0" xfId="0" applyFont="1" applyFill="1" applyAlignment="1">
      <alignment wrapText="1"/>
    </xf>
    <xf numFmtId="0" fontId="13" fillId="17" borderId="5" xfId="0" applyNumberFormat="1" applyFont="1" applyFill="1" applyBorder="1" applyAlignment="1" applyProtection="1">
      <alignment horizontal="left" vertical="center" wrapText="1"/>
    </xf>
    <xf numFmtId="0" fontId="10" fillId="0" borderId="3" xfId="0" quotePrefix="1" applyNumberFormat="1" applyFont="1" applyFill="1" applyBorder="1" applyAlignment="1" applyProtection="1">
      <alignment horizontal="left" vertical="center" wrapText="1"/>
    </xf>
    <xf numFmtId="0" fontId="10" fillId="0" borderId="3" xfId="0" quotePrefix="1" applyFont="1" applyBorder="1" applyAlignment="1">
      <alignment horizontal="left" vertical="center"/>
    </xf>
    <xf numFmtId="0" fontId="10" fillId="16" borderId="3" xfId="0" quotePrefix="1" applyNumberFormat="1" applyFont="1" applyFill="1" applyBorder="1" applyAlignment="1" applyProtection="1">
      <alignment horizontal="left" vertical="center" wrapText="1"/>
    </xf>
    <xf numFmtId="0" fontId="1" fillId="0" borderId="18" xfId="0" applyNumberFormat="1" applyFont="1" applyFill="1" applyBorder="1" applyAlignment="1" applyProtection="1">
      <alignment vertical="center" wrapText="1"/>
    </xf>
    <xf numFmtId="0" fontId="10" fillId="16" borderId="5" xfId="0" quotePrefix="1" applyNumberFormat="1" applyFont="1" applyFill="1" applyBorder="1" applyAlignment="1" applyProtection="1">
      <alignment horizontal="left" vertical="center" wrapText="1"/>
    </xf>
    <xf numFmtId="0" fontId="1" fillId="16" borderId="5" xfId="0" applyNumberFormat="1" applyFont="1" applyFill="1" applyBorder="1" applyAlignment="1" applyProtection="1">
      <alignment vertical="center" wrapText="1"/>
    </xf>
    <xf numFmtId="0" fontId="1" fillId="16" borderId="18" xfId="0" applyNumberFormat="1" applyFont="1" applyFill="1" applyBorder="1" applyAlignment="1" applyProtection="1">
      <alignment vertical="center" wrapText="1"/>
    </xf>
    <xf numFmtId="0" fontId="13" fillId="0" borderId="5" xfId="0" quotePrefix="1" applyFont="1" applyBorder="1" applyAlignment="1">
      <alignment horizontal="center" wrapText="1"/>
    </xf>
    <xf numFmtId="0" fontId="21" fillId="0" borderId="0" xfId="0" applyNumberFormat="1" applyFont="1" applyFill="1" applyBorder="1" applyAlignment="1" applyProtection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4" fillId="0" borderId="0" xfId="0" applyFont="1" applyAlignment="1">
      <alignment vertical="center" wrapText="1"/>
    </xf>
    <xf numFmtId="0" fontId="18" fillId="0" borderId="8" xfId="0" applyFont="1" applyFill="1" applyBorder="1" applyAlignment="1" applyProtection="1">
      <alignment horizontal="center" vertical="center" wrapText="1" readingOrder="1"/>
      <protection locked="0"/>
    </xf>
    <xf numFmtId="0" fontId="18" fillId="0" borderId="11" xfId="0" applyFont="1" applyFill="1" applyBorder="1" applyAlignment="1" applyProtection="1">
      <alignment horizontal="center" vertical="center" wrapText="1" readingOrder="1"/>
      <protection locked="0"/>
    </xf>
    <xf numFmtId="0" fontId="18" fillId="0" borderId="7" xfId="0" applyFont="1" applyFill="1" applyBorder="1" applyAlignment="1" applyProtection="1">
      <alignment horizontal="center" vertical="center" wrapText="1" readingOrder="1"/>
      <protection locked="0"/>
    </xf>
    <xf numFmtId="0" fontId="18" fillId="0" borderId="10" xfId="0" applyFont="1" applyFill="1" applyBorder="1" applyAlignment="1" applyProtection="1">
      <alignment horizontal="center" vertical="center" wrapText="1" readingOrder="1"/>
      <protection locked="0"/>
    </xf>
    <xf numFmtId="4" fontId="18" fillId="0" borderId="8" xfId="1" applyNumberFormat="1" applyFont="1" applyFill="1" applyBorder="1" applyAlignment="1" applyProtection="1">
      <alignment horizontal="center" vertical="center" wrapText="1" readingOrder="1"/>
      <protection locked="0"/>
    </xf>
    <xf numFmtId="4" fontId="18" fillId="0" borderId="11" xfId="1" applyNumberFormat="1" applyFont="1" applyFill="1" applyBorder="1" applyAlignment="1" applyProtection="1">
      <alignment horizontal="center" vertical="center" wrapText="1" readingOrder="1"/>
      <protection locked="0"/>
    </xf>
    <xf numFmtId="4" fontId="18" fillId="0" borderId="9" xfId="1" applyNumberFormat="1" applyFont="1" applyFill="1" applyBorder="1" applyAlignment="1" applyProtection="1">
      <alignment horizontal="center" vertical="center" wrapText="1" readingOrder="1"/>
      <protection locked="0"/>
    </xf>
    <xf numFmtId="4" fontId="18" fillId="0" borderId="12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10" borderId="0" xfId="0" applyFont="1" applyFill="1" applyAlignment="1" applyProtection="1">
      <alignment horizontal="left" vertical="top" wrapText="1" readingOrder="1"/>
      <protection locked="0"/>
    </xf>
    <xf numFmtId="0" fontId="5" fillId="7" borderId="0" xfId="0" applyFont="1" applyFill="1" applyAlignment="1" applyProtection="1">
      <alignment horizontal="left" vertical="top" wrapText="1" readingOrder="1"/>
      <protection locked="0"/>
    </xf>
    <xf numFmtId="0" fontId="9" fillId="8" borderId="2" xfId="0" applyFont="1" applyFill="1" applyBorder="1" applyAlignment="1" applyProtection="1">
      <alignment horizontal="left" vertical="top" wrapText="1" readingOrder="1"/>
      <protection locked="0"/>
    </xf>
    <xf numFmtId="0" fontId="4" fillId="6" borderId="0" xfId="0" applyFont="1" applyFill="1" applyAlignment="1" applyProtection="1">
      <alignment horizontal="left" vertical="top" wrapText="1" readingOrder="1"/>
      <protection locked="0"/>
    </xf>
    <xf numFmtId="0" fontId="4" fillId="5" borderId="0" xfId="0" applyFont="1" applyFill="1" applyAlignment="1" applyProtection="1">
      <alignment horizontal="left" vertical="top" wrapText="1" readingOrder="1"/>
      <protection locked="0"/>
    </xf>
    <xf numFmtId="0" fontId="4" fillId="4" borderId="0" xfId="0" applyFont="1" applyFill="1" applyAlignment="1" applyProtection="1">
      <alignment horizontal="left" vertical="top" wrapText="1" readingOrder="1"/>
      <protection locked="0"/>
    </xf>
    <xf numFmtId="0" fontId="4" fillId="3" borderId="0" xfId="0" applyFont="1" applyFill="1" applyAlignment="1" applyProtection="1">
      <alignment horizontal="left" vertical="top" wrapText="1" readingOrder="1"/>
      <protection locked="0"/>
    </xf>
    <xf numFmtId="0" fontId="4" fillId="2" borderId="0" xfId="0" applyFont="1" applyFill="1" applyAlignment="1" applyProtection="1">
      <alignment horizontal="left" vertical="top" wrapText="1" readingOrder="1"/>
      <protection locked="0"/>
    </xf>
    <xf numFmtId="0" fontId="5" fillId="7" borderId="0" xfId="0" applyFont="1" applyFill="1" applyAlignment="1" applyProtection="1">
      <alignment vertical="top" wrapText="1" readingOrder="1"/>
      <protection locked="0"/>
    </xf>
    <xf numFmtId="0" fontId="4" fillId="2" borderId="2" xfId="0" applyFont="1" applyFill="1" applyBorder="1" applyAlignment="1" applyProtection="1">
      <alignment vertical="top" wrapText="1" readingOrder="1"/>
      <protection locked="0"/>
    </xf>
    <xf numFmtId="0" fontId="4" fillId="2" borderId="0" xfId="0" applyFont="1" applyFill="1" applyAlignment="1" applyProtection="1">
      <alignment vertical="top" wrapText="1" readingOrder="1"/>
      <protection locked="0"/>
    </xf>
    <xf numFmtId="0" fontId="18" fillId="9" borderId="6" xfId="0" applyFont="1" applyFill="1" applyBorder="1" applyAlignment="1" applyProtection="1">
      <alignment horizontal="left" vertical="center" wrapText="1" readingOrder="1"/>
      <protection locked="0"/>
    </xf>
    <xf numFmtId="0" fontId="18" fillId="9" borderId="0" xfId="0" applyFont="1" applyFill="1" applyBorder="1" applyAlignment="1" applyProtection="1">
      <alignment horizontal="left" vertical="center" wrapText="1" readingOrder="1"/>
      <protection locked="0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0"/>
      <rgbColor rgb="00FFFFFF"/>
      <rgbColor rgb="00282894"/>
      <rgbColor rgb="003C3C9E"/>
      <rgbColor rgb="005050A8"/>
      <rgbColor rgb="006464B2"/>
      <rgbColor rgb="00FFFF00"/>
      <rgbColor rgb="000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66FF"/>
      <color rgb="FF1313ED"/>
      <color rgb="FF6666FF"/>
      <color rgb="FF1940E7"/>
      <color rgb="FF0D0694"/>
      <color rgb="FF6699FF"/>
      <color rgb="FF3366FF"/>
      <color rgb="FF3333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A44" sqref="A44:C45"/>
    </sheetView>
  </sheetViews>
  <sheetFormatPr defaultColWidth="9.140625" defaultRowHeight="12.75" x14ac:dyDescent="0.2"/>
  <cols>
    <col min="1" max="4" width="9.140625" style="116"/>
    <col min="5" max="9" width="25.28515625" style="116" customWidth="1"/>
    <col min="10" max="16384" width="9.140625" style="116"/>
  </cols>
  <sheetData>
    <row r="1" spans="1:9" ht="42" customHeight="1" x14ac:dyDescent="0.2">
      <c r="A1" s="271" t="s">
        <v>291</v>
      </c>
      <c r="B1" s="271"/>
      <c r="C1" s="271"/>
      <c r="D1" s="271"/>
      <c r="E1" s="271"/>
      <c r="F1" s="271"/>
      <c r="G1" s="271"/>
      <c r="H1" s="271"/>
      <c r="I1" s="271"/>
    </row>
    <row r="2" spans="1:9" ht="18" customHeight="1" x14ac:dyDescent="0.2">
      <c r="A2" s="208"/>
      <c r="B2" s="208"/>
      <c r="C2" s="208"/>
      <c r="D2" s="208"/>
      <c r="E2" s="208"/>
      <c r="F2" s="208"/>
      <c r="G2" s="208"/>
      <c r="H2" s="208"/>
      <c r="I2" s="208"/>
    </row>
    <row r="3" spans="1:9" ht="15.75" x14ac:dyDescent="0.2">
      <c r="A3" s="272" t="s">
        <v>199</v>
      </c>
      <c r="B3" s="272"/>
      <c r="C3" s="272"/>
      <c r="D3" s="272"/>
      <c r="E3" s="272"/>
      <c r="F3" s="272"/>
      <c r="G3" s="272"/>
      <c r="H3" s="273"/>
      <c r="I3" s="273"/>
    </row>
    <row r="4" spans="1:9" ht="18" x14ac:dyDescent="0.2">
      <c r="A4" s="208"/>
      <c r="B4" s="208"/>
      <c r="C4" s="208"/>
      <c r="D4" s="208"/>
      <c r="E4" s="208"/>
      <c r="F4" s="208"/>
      <c r="G4" s="208"/>
      <c r="H4" s="209"/>
      <c r="I4" s="223"/>
    </row>
    <row r="5" spans="1:9" ht="18" customHeight="1" x14ac:dyDescent="0.25">
      <c r="A5" s="271" t="s">
        <v>200</v>
      </c>
      <c r="B5" s="274"/>
      <c r="C5" s="274"/>
      <c r="D5" s="274"/>
      <c r="E5" s="274"/>
      <c r="F5" s="274"/>
      <c r="G5" s="274"/>
      <c r="H5" s="274"/>
      <c r="I5" s="274"/>
    </row>
    <row r="6" spans="1:9" ht="18" x14ac:dyDescent="0.25">
      <c r="A6" s="118"/>
      <c r="B6" s="119"/>
      <c r="C6" s="119"/>
      <c r="D6" s="119"/>
      <c r="E6" s="120"/>
      <c r="F6" s="121"/>
      <c r="G6" s="121"/>
      <c r="H6" s="121"/>
      <c r="I6" s="122" t="s">
        <v>247</v>
      </c>
    </row>
    <row r="7" spans="1:9" ht="25.5" x14ac:dyDescent="0.2">
      <c r="A7" s="281"/>
      <c r="B7" s="282"/>
      <c r="C7" s="282"/>
      <c r="D7" s="282"/>
      <c r="E7" s="283"/>
      <c r="F7" s="123" t="s">
        <v>277</v>
      </c>
      <c r="G7" s="123" t="s">
        <v>278</v>
      </c>
      <c r="H7" s="123" t="s">
        <v>249</v>
      </c>
      <c r="I7" s="123" t="s">
        <v>279</v>
      </c>
    </row>
    <row r="8" spans="1:9" ht="13.5" customHeight="1" x14ac:dyDescent="0.2">
      <c r="A8" s="275" t="s">
        <v>150</v>
      </c>
      <c r="B8" s="276"/>
      <c r="C8" s="276"/>
      <c r="D8" s="276"/>
      <c r="E8" s="277"/>
      <c r="F8" s="194">
        <f>F9+F10</f>
        <v>1445603</v>
      </c>
      <c r="G8" s="194">
        <f>G9+G10</f>
        <v>1769711</v>
      </c>
      <c r="H8" s="194">
        <f>H9+H10</f>
        <v>1769711</v>
      </c>
      <c r="I8" s="194">
        <f>I9+I10</f>
        <v>1769711</v>
      </c>
    </row>
    <row r="9" spans="1:9" ht="13.5" customHeight="1" x14ac:dyDescent="0.2">
      <c r="A9" s="278" t="s">
        <v>254</v>
      </c>
      <c r="B9" s="279"/>
      <c r="C9" s="279"/>
      <c r="D9" s="279"/>
      <c r="E9" s="280"/>
      <c r="F9" s="195">
        <f>'RAČUN PRIHODA I RASHODA'!C11</f>
        <v>1445603</v>
      </c>
      <c r="G9" s="195">
        <f>'RAČUN PRIHODA I RASHODA'!K11</f>
        <v>1769711</v>
      </c>
      <c r="H9" s="195">
        <f>'RAČUN PRIHODA I RASHODA'!L11</f>
        <v>1769711</v>
      </c>
      <c r="I9" s="195">
        <f>'RAČUN PRIHODA I RASHODA'!M11</f>
        <v>1769711</v>
      </c>
    </row>
    <row r="10" spans="1:9" ht="13.5" customHeight="1" x14ac:dyDescent="0.2">
      <c r="A10" s="284" t="s">
        <v>255</v>
      </c>
      <c r="B10" s="280"/>
      <c r="C10" s="280"/>
      <c r="D10" s="280"/>
      <c r="E10" s="280"/>
      <c r="F10" s="197">
        <f>'RAČUN PRIHODA I RASHODA'!C16</f>
        <v>0</v>
      </c>
      <c r="G10" s="195">
        <f>'RAČUN PRIHODA I RASHODA'!K16</f>
        <v>0</v>
      </c>
      <c r="H10" s="195">
        <f>'RAČUN PRIHODA I RASHODA'!L16</f>
        <v>0</v>
      </c>
      <c r="I10" s="195">
        <f>'RAČUN PRIHODA I RASHODA'!M16</f>
        <v>0</v>
      </c>
    </row>
    <row r="11" spans="1:9" ht="13.5" customHeight="1" x14ac:dyDescent="0.2">
      <c r="A11" s="124" t="s">
        <v>152</v>
      </c>
      <c r="B11" s="133"/>
      <c r="C11" s="133"/>
      <c r="D11" s="133"/>
      <c r="E11" s="133"/>
      <c r="F11" s="194">
        <f>F12+F13</f>
        <v>1445603</v>
      </c>
      <c r="G11" s="194">
        <f>G12+G13</f>
        <v>1769711</v>
      </c>
      <c r="H11" s="194">
        <f>H12+H13</f>
        <v>1769711</v>
      </c>
      <c r="I11" s="194">
        <f>I12+I13</f>
        <v>1769711</v>
      </c>
    </row>
    <row r="12" spans="1:9" ht="13.5" customHeight="1" x14ac:dyDescent="0.2">
      <c r="A12" s="289" t="s">
        <v>256</v>
      </c>
      <c r="B12" s="279"/>
      <c r="C12" s="279"/>
      <c r="D12" s="279"/>
      <c r="E12" s="279"/>
      <c r="F12" s="195">
        <f>'RAČUN PRIHODA I RASHODA'!C25</f>
        <v>1432453</v>
      </c>
      <c r="G12" s="195">
        <f>'RAČUN PRIHODA I RASHODA'!K25</f>
        <v>1755511</v>
      </c>
      <c r="H12" s="195">
        <f>'RAČUN PRIHODA I RASHODA'!L25</f>
        <v>1755511</v>
      </c>
      <c r="I12" s="195">
        <f>'RAČUN PRIHODA I RASHODA'!M25</f>
        <v>1755511</v>
      </c>
    </row>
    <row r="13" spans="1:9" ht="13.5" customHeight="1" x14ac:dyDescent="0.2">
      <c r="A13" s="290" t="s">
        <v>257</v>
      </c>
      <c r="B13" s="280"/>
      <c r="C13" s="280"/>
      <c r="D13" s="280"/>
      <c r="E13" s="280"/>
      <c r="F13" s="196">
        <f>'RAČUN PRIHODA I RASHODA'!C30</f>
        <v>13150</v>
      </c>
      <c r="G13" s="196">
        <f>'RAČUN PRIHODA I RASHODA'!K30</f>
        <v>14200</v>
      </c>
      <c r="H13" s="196">
        <f>'RAČUN PRIHODA I RASHODA'!L30</f>
        <v>14200</v>
      </c>
      <c r="I13" s="196">
        <f>'RAČUN PRIHODA I RASHODA'!M30</f>
        <v>14200</v>
      </c>
    </row>
    <row r="14" spans="1:9" ht="13.5" customHeight="1" x14ac:dyDescent="0.2">
      <c r="A14" s="291" t="s">
        <v>154</v>
      </c>
      <c r="B14" s="276"/>
      <c r="C14" s="276"/>
      <c r="D14" s="276"/>
      <c r="E14" s="276"/>
      <c r="F14" s="194">
        <f>F8-F11</f>
        <v>0</v>
      </c>
      <c r="G14" s="194">
        <f>G8-G11</f>
        <v>0</v>
      </c>
      <c r="H14" s="194">
        <f>H8-H11</f>
        <v>0</v>
      </c>
      <c r="I14" s="194">
        <f>I8-I11</f>
        <v>0</v>
      </c>
    </row>
    <row r="15" spans="1:9" ht="18" x14ac:dyDescent="0.2">
      <c r="A15" s="117"/>
      <c r="B15" s="125"/>
      <c r="C15" s="125"/>
      <c r="D15" s="125"/>
      <c r="E15" s="125"/>
      <c r="F15" s="125"/>
      <c r="G15" s="114"/>
      <c r="H15" s="114"/>
      <c r="I15" s="114"/>
    </row>
    <row r="16" spans="1:9" ht="18" customHeight="1" x14ac:dyDescent="0.25">
      <c r="A16" s="271" t="s">
        <v>201</v>
      </c>
      <c r="B16" s="274"/>
      <c r="C16" s="274"/>
      <c r="D16" s="274"/>
      <c r="E16" s="274"/>
      <c r="F16" s="274"/>
      <c r="G16" s="274"/>
      <c r="H16" s="274"/>
      <c r="I16" s="274"/>
    </row>
    <row r="17" spans="1:9" ht="18" x14ac:dyDescent="0.2">
      <c r="A17" s="117"/>
      <c r="B17" s="125"/>
      <c r="C17" s="125"/>
      <c r="D17" s="125"/>
      <c r="E17" s="125"/>
      <c r="F17" s="125"/>
      <c r="G17" s="114"/>
      <c r="H17" s="114"/>
      <c r="I17" s="114"/>
    </row>
    <row r="18" spans="1:9" ht="25.5" x14ac:dyDescent="0.2">
      <c r="A18" s="281"/>
      <c r="B18" s="282"/>
      <c r="C18" s="282"/>
      <c r="D18" s="282"/>
      <c r="E18" s="283"/>
      <c r="F18" s="123" t="s">
        <v>277</v>
      </c>
      <c r="G18" s="123" t="s">
        <v>278</v>
      </c>
      <c r="H18" s="123" t="s">
        <v>249</v>
      </c>
      <c r="I18" s="123" t="s">
        <v>279</v>
      </c>
    </row>
    <row r="19" spans="1:9" ht="13.5" customHeight="1" x14ac:dyDescent="0.2">
      <c r="A19" s="278" t="s">
        <v>258</v>
      </c>
      <c r="B19" s="285"/>
      <c r="C19" s="285"/>
      <c r="D19" s="285"/>
      <c r="E19" s="286"/>
      <c r="F19" s="196">
        <f>'RAČUN FINANCIRANJA'!C9</f>
        <v>0</v>
      </c>
      <c r="G19" s="196">
        <f>'RAČUN FINANCIRANJA'!D9</f>
        <v>0</v>
      </c>
      <c r="H19" s="196">
        <f>'RAČUN FINANCIRANJA'!E9</f>
        <v>0</v>
      </c>
      <c r="I19" s="196">
        <f>'RAČUN FINANCIRANJA'!F9</f>
        <v>0</v>
      </c>
    </row>
    <row r="20" spans="1:9" ht="13.5" customHeight="1" x14ac:dyDescent="0.2">
      <c r="A20" s="278" t="s">
        <v>259</v>
      </c>
      <c r="B20" s="279"/>
      <c r="C20" s="279"/>
      <c r="D20" s="279"/>
      <c r="E20" s="292"/>
      <c r="F20" s="196">
        <f>'RAČUN FINANCIRANJA'!C13</f>
        <v>0</v>
      </c>
      <c r="G20" s="196">
        <f>'RAČUN FINANCIRANJA'!D13</f>
        <v>0</v>
      </c>
      <c r="H20" s="196">
        <f>'RAČUN FINANCIRANJA'!E13</f>
        <v>0</v>
      </c>
      <c r="I20" s="196">
        <f>'RAČUN FINANCIRANJA'!F13</f>
        <v>0</v>
      </c>
    </row>
    <row r="21" spans="1:9" s="134" customFormat="1" ht="13.5" customHeight="1" x14ac:dyDescent="0.2">
      <c r="A21" s="291" t="s">
        <v>155</v>
      </c>
      <c r="B21" s="276"/>
      <c r="C21" s="276"/>
      <c r="D21" s="276"/>
      <c r="E21" s="295"/>
      <c r="F21" s="194">
        <f>F19-F20</f>
        <v>0</v>
      </c>
      <c r="G21" s="194">
        <f>G19-G20</f>
        <v>0</v>
      </c>
      <c r="H21" s="194">
        <f>H19-H20</f>
        <v>0</v>
      </c>
      <c r="I21" s="194">
        <f>I19-I20</f>
        <v>0</v>
      </c>
    </row>
    <row r="22" spans="1:9" s="56" customFormat="1" ht="13.5" customHeight="1" x14ac:dyDescent="0.2">
      <c r="A22" s="243"/>
      <c r="B22" s="209"/>
      <c r="C22" s="209"/>
      <c r="D22" s="209"/>
      <c r="E22" s="209"/>
      <c r="F22" s="244"/>
      <c r="G22" s="244"/>
      <c r="H22" s="244"/>
      <c r="I22" s="244"/>
    </row>
    <row r="23" spans="1:9" ht="13.5" customHeight="1" x14ac:dyDescent="0.2">
      <c r="A23" s="293" t="s">
        <v>263</v>
      </c>
      <c r="B23" s="294"/>
      <c r="C23" s="294"/>
      <c r="D23" s="294"/>
      <c r="E23" s="294"/>
      <c r="F23" s="194">
        <f>F14+F21</f>
        <v>0</v>
      </c>
      <c r="G23" s="194">
        <f>G14+G21</f>
        <v>0</v>
      </c>
      <c r="H23" s="194">
        <f>H14+H21</f>
        <v>0</v>
      </c>
      <c r="I23" s="194">
        <v>0</v>
      </c>
    </row>
    <row r="24" spans="1:9" ht="18" x14ac:dyDescent="0.2">
      <c r="A24" s="126"/>
      <c r="B24" s="125"/>
      <c r="C24" s="125"/>
      <c r="D24" s="125"/>
      <c r="E24" s="125"/>
      <c r="F24" s="125"/>
      <c r="G24" s="114"/>
      <c r="H24" s="114"/>
      <c r="I24" s="114"/>
    </row>
    <row r="25" spans="1:9" s="56" customFormat="1" ht="18" customHeight="1" x14ac:dyDescent="0.25">
      <c r="A25" s="271" t="s">
        <v>244</v>
      </c>
      <c r="B25" s="287"/>
      <c r="C25" s="287"/>
      <c r="D25" s="287"/>
      <c r="E25" s="287"/>
      <c r="F25" s="287"/>
      <c r="G25" s="287"/>
      <c r="H25" s="287"/>
      <c r="I25" s="287"/>
    </row>
    <row r="26" spans="1:9" ht="18" x14ac:dyDescent="0.2">
      <c r="A26" s="126"/>
      <c r="B26" s="125"/>
      <c r="C26" s="125"/>
      <c r="D26" s="125"/>
      <c r="E26" s="125"/>
      <c r="F26" s="125"/>
      <c r="G26" s="114"/>
      <c r="H26" s="114"/>
      <c r="I26" s="114"/>
    </row>
    <row r="27" spans="1:9" ht="25.5" x14ac:dyDescent="0.2">
      <c r="A27" s="296"/>
      <c r="B27" s="296"/>
      <c r="C27" s="296"/>
      <c r="D27" s="296"/>
      <c r="E27" s="296"/>
      <c r="F27" s="123" t="s">
        <v>277</v>
      </c>
      <c r="G27" s="123" t="s">
        <v>278</v>
      </c>
      <c r="H27" s="123" t="s">
        <v>249</v>
      </c>
      <c r="I27" s="123" t="s">
        <v>279</v>
      </c>
    </row>
    <row r="28" spans="1:9" ht="13.5" customHeight="1" x14ac:dyDescent="0.2">
      <c r="A28" s="288" t="s">
        <v>260</v>
      </c>
      <c r="B28" s="288"/>
      <c r="C28" s="288"/>
      <c r="D28" s="288"/>
      <c r="E28" s="288"/>
      <c r="F28" s="240">
        <f>'RAČUN PRIHODA I RASHODA'!C48</f>
        <v>0</v>
      </c>
      <c r="G28" s="240">
        <f>'RAČUN PRIHODA I RASHODA'!K48</f>
        <v>0</v>
      </c>
      <c r="H28" s="240">
        <f>'RAČUN PRIHODA I RASHODA'!L48</f>
        <v>0</v>
      </c>
      <c r="I28" s="240">
        <f>'RAČUN PRIHODA I RASHODA'!M48</f>
        <v>0</v>
      </c>
    </row>
    <row r="29" spans="1:9" ht="13.5" customHeight="1" x14ac:dyDescent="0.2">
      <c r="A29" s="288" t="s">
        <v>261</v>
      </c>
      <c r="B29" s="288"/>
      <c r="C29" s="288"/>
      <c r="D29" s="288"/>
      <c r="E29" s="288"/>
      <c r="F29" s="240">
        <f>F23+F28</f>
        <v>0</v>
      </c>
      <c r="G29" s="240">
        <f t="shared" ref="G29:I29" si="0">G23+G28</f>
        <v>0</v>
      </c>
      <c r="H29" s="240">
        <f t="shared" si="0"/>
        <v>0</v>
      </c>
      <c r="I29" s="240">
        <f t="shared" si="0"/>
        <v>0</v>
      </c>
    </row>
    <row r="30" spans="1:9" s="134" customFormat="1" ht="44.25" customHeight="1" x14ac:dyDescent="0.2">
      <c r="A30" s="288" t="s">
        <v>262</v>
      </c>
      <c r="B30" s="288"/>
      <c r="C30" s="288"/>
      <c r="D30" s="288"/>
      <c r="E30" s="288"/>
      <c r="F30" s="240">
        <f>F23+F28-F29</f>
        <v>0</v>
      </c>
      <c r="G30" s="240">
        <f t="shared" ref="G30:I30" si="1">G23+G28-G29</f>
        <v>0</v>
      </c>
      <c r="H30" s="240">
        <f t="shared" si="1"/>
        <v>0</v>
      </c>
      <c r="I30" s="240">
        <f t="shared" si="1"/>
        <v>0</v>
      </c>
    </row>
    <row r="31" spans="1:9" ht="13.5" customHeight="1" x14ac:dyDescent="0.2">
      <c r="F31" s="199"/>
      <c r="G31" s="199"/>
      <c r="H31" s="199"/>
      <c r="I31" s="199"/>
    </row>
    <row r="32" spans="1:9" ht="14.25" customHeight="1" x14ac:dyDescent="0.2">
      <c r="F32" s="199"/>
      <c r="G32" s="199"/>
      <c r="H32" s="199"/>
      <c r="I32" s="199"/>
    </row>
    <row r="33" spans="1:9" s="56" customFormat="1" ht="18" customHeight="1" x14ac:dyDescent="0.25">
      <c r="A33" s="271" t="s">
        <v>264</v>
      </c>
      <c r="B33" s="287"/>
      <c r="C33" s="287"/>
      <c r="D33" s="287"/>
      <c r="E33" s="287"/>
      <c r="F33" s="287"/>
      <c r="G33" s="287"/>
      <c r="H33" s="287"/>
      <c r="I33" s="287"/>
    </row>
    <row r="34" spans="1:9" s="134" customFormat="1" ht="18" x14ac:dyDescent="0.2">
      <c r="A34" s="126"/>
      <c r="B34" s="125"/>
      <c r="C34" s="125"/>
      <c r="D34" s="125"/>
      <c r="E34" s="125"/>
      <c r="F34" s="125"/>
      <c r="G34" s="114"/>
      <c r="H34" s="114"/>
      <c r="I34" s="114"/>
    </row>
    <row r="35" spans="1:9" s="134" customFormat="1" ht="25.5" x14ac:dyDescent="0.2">
      <c r="A35" s="296"/>
      <c r="B35" s="296"/>
      <c r="C35" s="296"/>
      <c r="D35" s="296"/>
      <c r="E35" s="296"/>
      <c r="F35" s="123" t="s">
        <v>277</v>
      </c>
      <c r="G35" s="123" t="s">
        <v>278</v>
      </c>
      <c r="H35" s="123" t="s">
        <v>249</v>
      </c>
      <c r="I35" s="123" t="s">
        <v>279</v>
      </c>
    </row>
    <row r="36" spans="1:9" s="134" customFormat="1" ht="13.5" customHeight="1" x14ac:dyDescent="0.2">
      <c r="A36" s="288" t="s">
        <v>260</v>
      </c>
      <c r="B36" s="288"/>
      <c r="C36" s="288"/>
      <c r="D36" s="288"/>
      <c r="E36" s="288"/>
      <c r="F36" s="240">
        <v>0</v>
      </c>
      <c r="G36" s="240">
        <f>F39</f>
        <v>0</v>
      </c>
      <c r="H36" s="240">
        <f>G39</f>
        <v>0</v>
      </c>
      <c r="I36" s="240">
        <f>H39</f>
        <v>0</v>
      </c>
    </row>
    <row r="37" spans="1:9" s="134" customFormat="1" ht="30" customHeight="1" x14ac:dyDescent="0.2">
      <c r="A37" s="288" t="s">
        <v>265</v>
      </c>
      <c r="B37" s="288"/>
      <c r="C37" s="288"/>
      <c r="D37" s="288"/>
      <c r="E37" s="288"/>
      <c r="F37" s="240">
        <v>0</v>
      </c>
      <c r="G37" s="240">
        <v>0</v>
      </c>
      <c r="H37" s="240">
        <v>0</v>
      </c>
      <c r="I37" s="198">
        <v>0</v>
      </c>
    </row>
    <row r="38" spans="1:9" s="134" customFormat="1" ht="13.5" customHeight="1" x14ac:dyDescent="0.2">
      <c r="A38" s="288" t="s">
        <v>266</v>
      </c>
      <c r="B38" s="288"/>
      <c r="C38" s="288"/>
      <c r="D38" s="288"/>
      <c r="E38" s="288"/>
      <c r="F38" s="240">
        <v>0</v>
      </c>
      <c r="G38" s="240">
        <v>0</v>
      </c>
      <c r="H38" s="240">
        <v>0</v>
      </c>
      <c r="I38" s="240">
        <v>0</v>
      </c>
    </row>
    <row r="39" spans="1:9" s="134" customFormat="1" ht="13.5" customHeight="1" x14ac:dyDescent="0.2">
      <c r="A39" s="288" t="s">
        <v>267</v>
      </c>
      <c r="B39" s="288"/>
      <c r="C39" s="288"/>
      <c r="D39" s="288"/>
      <c r="E39" s="288"/>
      <c r="F39" s="240">
        <f>F36-F37+F38</f>
        <v>0</v>
      </c>
      <c r="G39" s="240">
        <f>G36-G37+G38</f>
        <v>0</v>
      </c>
      <c r="H39" s="240">
        <f>H36-H37+H38</f>
        <v>0</v>
      </c>
      <c r="I39" s="240">
        <f>I36-I37+I38</f>
        <v>0</v>
      </c>
    </row>
    <row r="40" spans="1:9" s="134" customFormat="1" ht="11.25" customHeight="1" x14ac:dyDescent="0.25">
      <c r="A40" s="127"/>
      <c r="B40" s="128"/>
      <c r="C40" s="128"/>
      <c r="D40" s="128"/>
      <c r="E40" s="128"/>
      <c r="F40" s="129"/>
      <c r="G40" s="129"/>
      <c r="H40" s="129"/>
      <c r="I40" s="129"/>
    </row>
    <row r="41" spans="1:9" s="134" customFormat="1" ht="11.25" customHeight="1" x14ac:dyDescent="0.25">
      <c r="A41" s="127"/>
      <c r="B41" s="128"/>
      <c r="C41" s="128"/>
      <c r="D41" s="128"/>
      <c r="E41" s="128"/>
      <c r="F41" s="129"/>
      <c r="G41" s="129"/>
      <c r="H41" s="129"/>
      <c r="I41" s="129"/>
    </row>
    <row r="42" spans="1:9" s="134" customFormat="1" ht="11.25" customHeight="1" x14ac:dyDescent="0.25">
      <c r="A42" s="127"/>
      <c r="B42" s="128"/>
      <c r="C42" s="128"/>
      <c r="D42" s="128"/>
      <c r="E42" s="128"/>
      <c r="F42" s="129"/>
      <c r="G42" s="129"/>
      <c r="H42" s="129"/>
      <c r="I42" s="129"/>
    </row>
    <row r="43" spans="1:9" s="134" customFormat="1" ht="11.25" customHeight="1" x14ac:dyDescent="0.25">
      <c r="A43" s="127"/>
      <c r="B43" s="128"/>
      <c r="C43" s="128"/>
      <c r="D43" s="128"/>
      <c r="E43" s="128"/>
      <c r="F43" s="129"/>
      <c r="G43" s="129"/>
      <c r="H43" s="129"/>
      <c r="I43" s="129"/>
    </row>
    <row r="44" spans="1:9" s="134" customFormat="1" ht="15.75" x14ac:dyDescent="0.25">
      <c r="A44" s="114"/>
      <c r="B44" s="128"/>
      <c r="C44" s="128"/>
      <c r="D44" s="128"/>
      <c r="E44" s="128"/>
      <c r="F44" s="129"/>
      <c r="G44" s="129"/>
      <c r="H44" s="215"/>
      <c r="I44" s="129"/>
    </row>
    <row r="45" spans="1:9" s="134" customFormat="1" ht="15.75" x14ac:dyDescent="0.25">
      <c r="A45" s="114"/>
      <c r="B45" s="128"/>
      <c r="C45" s="128"/>
      <c r="D45" s="128"/>
      <c r="E45" s="128"/>
      <c r="F45" s="129"/>
      <c r="G45" s="129"/>
      <c r="H45" s="215"/>
      <c r="I45" s="129"/>
    </row>
    <row r="46" spans="1:9" s="134" customFormat="1" ht="11.25" customHeight="1" x14ac:dyDescent="0.25">
      <c r="A46" s="127"/>
      <c r="B46" s="128"/>
      <c r="C46" s="128"/>
      <c r="D46" s="128"/>
      <c r="E46" s="128"/>
      <c r="F46" s="129"/>
      <c r="G46" s="129"/>
      <c r="H46" s="129"/>
      <c r="I46" s="129"/>
    </row>
    <row r="47" spans="1:9" s="134" customFormat="1" ht="11.25" customHeight="1" x14ac:dyDescent="0.25">
      <c r="A47" s="127"/>
      <c r="B47" s="128"/>
      <c r="C47" s="128"/>
      <c r="D47" s="128"/>
      <c r="E47" s="128"/>
      <c r="F47" s="129"/>
      <c r="G47" s="129"/>
      <c r="H47" s="129"/>
      <c r="I47" s="129"/>
    </row>
    <row r="48" spans="1:9" s="134" customFormat="1" ht="11.25" customHeight="1" x14ac:dyDescent="0.25">
      <c r="A48" s="127"/>
      <c r="B48" s="128"/>
      <c r="C48" s="128"/>
      <c r="D48" s="128"/>
      <c r="E48" s="128"/>
      <c r="F48" s="129"/>
      <c r="G48" s="129"/>
      <c r="H48" s="129"/>
      <c r="I48" s="129"/>
    </row>
    <row r="49" spans="1:9" s="134" customFormat="1" ht="11.25" customHeight="1" x14ac:dyDescent="0.25">
      <c r="A49" s="127"/>
      <c r="B49" s="128"/>
      <c r="C49" s="128"/>
      <c r="D49" s="128"/>
      <c r="E49" s="128"/>
      <c r="F49" s="129"/>
      <c r="G49" s="129"/>
      <c r="H49" s="129"/>
      <c r="I49" s="129"/>
    </row>
    <row r="50" spans="1:9" s="134" customFormat="1" ht="11.25" customHeight="1" x14ac:dyDescent="0.25">
      <c r="A50" s="28"/>
      <c r="B50" s="128"/>
      <c r="C50" s="128"/>
      <c r="D50" s="128"/>
      <c r="E50" s="128"/>
      <c r="F50" s="129"/>
      <c r="G50" s="129"/>
      <c r="H50" s="129"/>
      <c r="I50" s="129"/>
    </row>
    <row r="51" spans="1:9" s="134" customFormat="1" ht="11.25" customHeight="1" x14ac:dyDescent="0.25">
      <c r="A51" s="127"/>
      <c r="B51" s="128"/>
      <c r="C51" s="128"/>
      <c r="D51" s="128"/>
      <c r="E51" s="128"/>
      <c r="F51" s="129"/>
      <c r="G51" s="129"/>
      <c r="H51" s="129"/>
      <c r="I51" s="129"/>
    </row>
    <row r="52" spans="1:9" s="134" customFormat="1" ht="14.25" customHeight="1" x14ac:dyDescent="0.25">
      <c r="A52" s="127"/>
      <c r="B52" s="128"/>
      <c r="C52" s="128"/>
      <c r="D52" s="128"/>
      <c r="E52" s="128"/>
      <c r="F52" s="129"/>
      <c r="G52" s="129"/>
    </row>
    <row r="53" spans="1:9" s="134" customFormat="1" ht="14.25" customHeight="1" x14ac:dyDescent="0.25">
      <c r="A53" s="127"/>
      <c r="B53" s="128"/>
      <c r="C53" s="128"/>
      <c r="D53" s="128"/>
      <c r="E53" s="128"/>
      <c r="F53" s="129"/>
      <c r="G53" s="129"/>
    </row>
    <row r="54" spans="1:9" s="134" customFormat="1" ht="11.25" customHeight="1" x14ac:dyDescent="0.25">
      <c r="A54" s="127"/>
      <c r="B54" s="128"/>
      <c r="C54" s="128"/>
      <c r="D54" s="128"/>
      <c r="E54" s="128"/>
      <c r="F54" s="129"/>
      <c r="G54" s="129"/>
      <c r="H54" s="129"/>
      <c r="I54" s="129"/>
    </row>
    <row r="55" spans="1:9" s="134" customFormat="1" ht="11.25" customHeight="1" x14ac:dyDescent="0.25">
      <c r="A55" s="127"/>
      <c r="B55" s="128"/>
      <c r="C55" s="128"/>
      <c r="D55" s="128"/>
      <c r="E55" s="128"/>
      <c r="F55" s="129"/>
      <c r="G55" s="129"/>
      <c r="H55" s="129"/>
      <c r="I55" s="129"/>
    </row>
    <row r="56" spans="1:9" s="134" customFormat="1" ht="11.25" customHeight="1" x14ac:dyDescent="0.25">
      <c r="A56" s="127"/>
      <c r="B56" s="128"/>
      <c r="C56" s="128"/>
      <c r="D56" s="128"/>
      <c r="E56" s="128"/>
      <c r="F56" s="129"/>
      <c r="G56" s="129"/>
      <c r="H56" s="129"/>
      <c r="I56" s="129"/>
    </row>
    <row r="57" spans="1:9" s="134" customFormat="1" ht="11.25" customHeight="1" x14ac:dyDescent="0.25">
      <c r="A57" s="127"/>
      <c r="B57" s="128"/>
      <c r="C57" s="128"/>
      <c r="D57" s="128"/>
      <c r="E57" s="128"/>
      <c r="F57" s="129"/>
      <c r="G57" s="129"/>
      <c r="H57" s="129"/>
      <c r="I57" s="129"/>
    </row>
    <row r="58" spans="1:9" s="134" customFormat="1" ht="11.25" customHeight="1" x14ac:dyDescent="0.25">
      <c r="A58" s="127"/>
      <c r="B58" s="128"/>
      <c r="C58" s="128"/>
      <c r="D58" s="128"/>
      <c r="E58" s="128"/>
      <c r="F58" s="129"/>
      <c r="G58" s="129"/>
      <c r="H58" s="129"/>
      <c r="I58" s="129"/>
    </row>
    <row r="59" spans="1:9" s="134" customFormat="1" ht="11.25" customHeight="1" x14ac:dyDescent="0.25">
      <c r="A59" s="127"/>
      <c r="B59" s="128"/>
      <c r="C59" s="128"/>
      <c r="D59" s="128"/>
      <c r="E59" s="128"/>
      <c r="F59" s="129"/>
      <c r="G59" s="129"/>
      <c r="H59" s="129"/>
      <c r="I59" s="129"/>
    </row>
  </sheetData>
  <mergeCells count="27">
    <mergeCell ref="A36:E36"/>
    <mergeCell ref="A37:E37"/>
    <mergeCell ref="A38:E38"/>
    <mergeCell ref="A39:E39"/>
    <mergeCell ref="A18:E18"/>
    <mergeCell ref="A27:E27"/>
    <mergeCell ref="A35:E35"/>
    <mergeCell ref="A29:E29"/>
    <mergeCell ref="A30:E30"/>
    <mergeCell ref="A33:I33"/>
    <mergeCell ref="A10:E10"/>
    <mergeCell ref="A16:I16"/>
    <mergeCell ref="A19:E19"/>
    <mergeCell ref="A25:I25"/>
    <mergeCell ref="A28:E28"/>
    <mergeCell ref="A12:E12"/>
    <mergeCell ref="A13:E13"/>
    <mergeCell ref="A14:E14"/>
    <mergeCell ref="A20:E20"/>
    <mergeCell ref="A23:E23"/>
    <mergeCell ref="A21:E21"/>
    <mergeCell ref="A1:I1"/>
    <mergeCell ref="A3:I3"/>
    <mergeCell ref="A5:I5"/>
    <mergeCell ref="A8:E8"/>
    <mergeCell ref="A9:E9"/>
    <mergeCell ref="A7:E7"/>
  </mergeCells>
  <pageMargins left="0.70866141732283472" right="0.70866141732283472" top="0.74803149606299213" bottom="0" header="0.31496062992125984" footer="0.31496062992125984"/>
  <pageSetup paperSize="9" scale="6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zoomScaleNormal="100" workbookViewId="0">
      <selection activeCell="C32" sqref="C32"/>
    </sheetView>
  </sheetViews>
  <sheetFormatPr defaultColWidth="11.42578125" defaultRowHeight="11.25" x14ac:dyDescent="0.2"/>
  <cols>
    <col min="1" max="1" width="7.85546875" style="28" customWidth="1"/>
    <col min="2" max="2" width="33.28515625" style="28" customWidth="1"/>
    <col min="3" max="3" width="10.7109375" style="28" customWidth="1"/>
    <col min="4" max="5" width="10.7109375" style="85" customWidth="1"/>
    <col min="6" max="6" width="10.7109375" style="86" customWidth="1"/>
    <col min="7" max="13" width="10.7109375" style="28" customWidth="1"/>
    <col min="14" max="234" width="11.42578125" style="28"/>
    <col min="235" max="235" width="16" style="28" customWidth="1"/>
    <col min="236" max="242" width="17.5703125" style="28" customWidth="1"/>
    <col min="243" max="243" width="7.85546875" style="28" customWidth="1"/>
    <col min="244" max="244" width="14.28515625" style="28" customWidth="1"/>
    <col min="245" max="245" width="7.85546875" style="28" customWidth="1"/>
    <col min="246" max="490" width="11.42578125" style="28"/>
    <col min="491" max="491" width="16" style="28" customWidth="1"/>
    <col min="492" max="498" width="17.5703125" style="28" customWidth="1"/>
    <col min="499" max="499" width="7.85546875" style="28" customWidth="1"/>
    <col min="500" max="500" width="14.28515625" style="28" customWidth="1"/>
    <col min="501" max="501" width="7.85546875" style="28" customWidth="1"/>
    <col min="502" max="746" width="11.42578125" style="28"/>
    <col min="747" max="747" width="16" style="28" customWidth="1"/>
    <col min="748" max="754" width="17.5703125" style="28" customWidth="1"/>
    <col min="755" max="755" width="7.85546875" style="28" customWidth="1"/>
    <col min="756" max="756" width="14.28515625" style="28" customWidth="1"/>
    <col min="757" max="757" width="7.85546875" style="28" customWidth="1"/>
    <col min="758" max="1002" width="11.42578125" style="28"/>
    <col min="1003" max="1003" width="16" style="28" customWidth="1"/>
    <col min="1004" max="1010" width="17.5703125" style="28" customWidth="1"/>
    <col min="1011" max="1011" width="7.85546875" style="28" customWidth="1"/>
    <col min="1012" max="1012" width="14.28515625" style="28" customWidth="1"/>
    <col min="1013" max="1013" width="7.85546875" style="28" customWidth="1"/>
    <col min="1014" max="1258" width="11.42578125" style="28"/>
    <col min="1259" max="1259" width="16" style="28" customWidth="1"/>
    <col min="1260" max="1266" width="17.5703125" style="28" customWidth="1"/>
    <col min="1267" max="1267" width="7.85546875" style="28" customWidth="1"/>
    <col min="1268" max="1268" width="14.28515625" style="28" customWidth="1"/>
    <col min="1269" max="1269" width="7.85546875" style="28" customWidth="1"/>
    <col min="1270" max="1514" width="11.42578125" style="28"/>
    <col min="1515" max="1515" width="16" style="28" customWidth="1"/>
    <col min="1516" max="1522" width="17.5703125" style="28" customWidth="1"/>
    <col min="1523" max="1523" width="7.85546875" style="28" customWidth="1"/>
    <col min="1524" max="1524" width="14.28515625" style="28" customWidth="1"/>
    <col min="1525" max="1525" width="7.85546875" style="28" customWidth="1"/>
    <col min="1526" max="1770" width="11.42578125" style="28"/>
    <col min="1771" max="1771" width="16" style="28" customWidth="1"/>
    <col min="1772" max="1778" width="17.5703125" style="28" customWidth="1"/>
    <col min="1779" max="1779" width="7.85546875" style="28" customWidth="1"/>
    <col min="1780" max="1780" width="14.28515625" style="28" customWidth="1"/>
    <col min="1781" max="1781" width="7.85546875" style="28" customWidth="1"/>
    <col min="1782" max="2026" width="11.42578125" style="28"/>
    <col min="2027" max="2027" width="16" style="28" customWidth="1"/>
    <col min="2028" max="2034" width="17.5703125" style="28" customWidth="1"/>
    <col min="2035" max="2035" width="7.85546875" style="28" customWidth="1"/>
    <col min="2036" max="2036" width="14.28515625" style="28" customWidth="1"/>
    <col min="2037" max="2037" width="7.85546875" style="28" customWidth="1"/>
    <col min="2038" max="2282" width="11.42578125" style="28"/>
    <col min="2283" max="2283" width="16" style="28" customWidth="1"/>
    <col min="2284" max="2290" width="17.5703125" style="28" customWidth="1"/>
    <col min="2291" max="2291" width="7.85546875" style="28" customWidth="1"/>
    <col min="2292" max="2292" width="14.28515625" style="28" customWidth="1"/>
    <col min="2293" max="2293" width="7.85546875" style="28" customWidth="1"/>
    <col min="2294" max="2538" width="11.42578125" style="28"/>
    <col min="2539" max="2539" width="16" style="28" customWidth="1"/>
    <col min="2540" max="2546" width="17.5703125" style="28" customWidth="1"/>
    <col min="2547" max="2547" width="7.85546875" style="28" customWidth="1"/>
    <col min="2548" max="2548" width="14.28515625" style="28" customWidth="1"/>
    <col min="2549" max="2549" width="7.85546875" style="28" customWidth="1"/>
    <col min="2550" max="2794" width="11.42578125" style="28"/>
    <col min="2795" max="2795" width="16" style="28" customWidth="1"/>
    <col min="2796" max="2802" width="17.5703125" style="28" customWidth="1"/>
    <col min="2803" max="2803" width="7.85546875" style="28" customWidth="1"/>
    <col min="2804" max="2804" width="14.28515625" style="28" customWidth="1"/>
    <col min="2805" max="2805" width="7.85546875" style="28" customWidth="1"/>
    <col min="2806" max="3050" width="11.42578125" style="28"/>
    <col min="3051" max="3051" width="16" style="28" customWidth="1"/>
    <col min="3052" max="3058" width="17.5703125" style="28" customWidth="1"/>
    <col min="3059" max="3059" width="7.85546875" style="28" customWidth="1"/>
    <col min="3060" max="3060" width="14.28515625" style="28" customWidth="1"/>
    <col min="3061" max="3061" width="7.85546875" style="28" customWidth="1"/>
    <col min="3062" max="3306" width="11.42578125" style="28"/>
    <col min="3307" max="3307" width="16" style="28" customWidth="1"/>
    <col min="3308" max="3314" width="17.5703125" style="28" customWidth="1"/>
    <col min="3315" max="3315" width="7.85546875" style="28" customWidth="1"/>
    <col min="3316" max="3316" width="14.28515625" style="28" customWidth="1"/>
    <col min="3317" max="3317" width="7.85546875" style="28" customWidth="1"/>
    <col min="3318" max="3562" width="11.42578125" style="28"/>
    <col min="3563" max="3563" width="16" style="28" customWidth="1"/>
    <col min="3564" max="3570" width="17.5703125" style="28" customWidth="1"/>
    <col min="3571" max="3571" width="7.85546875" style="28" customWidth="1"/>
    <col min="3572" max="3572" width="14.28515625" style="28" customWidth="1"/>
    <col min="3573" max="3573" width="7.85546875" style="28" customWidth="1"/>
    <col min="3574" max="3818" width="11.42578125" style="28"/>
    <col min="3819" max="3819" width="16" style="28" customWidth="1"/>
    <col min="3820" max="3826" width="17.5703125" style="28" customWidth="1"/>
    <col min="3827" max="3827" width="7.85546875" style="28" customWidth="1"/>
    <col min="3828" max="3828" width="14.28515625" style="28" customWidth="1"/>
    <col min="3829" max="3829" width="7.85546875" style="28" customWidth="1"/>
    <col min="3830" max="4074" width="11.42578125" style="28"/>
    <col min="4075" max="4075" width="16" style="28" customWidth="1"/>
    <col min="4076" max="4082" width="17.5703125" style="28" customWidth="1"/>
    <col min="4083" max="4083" width="7.85546875" style="28" customWidth="1"/>
    <col min="4084" max="4084" width="14.28515625" style="28" customWidth="1"/>
    <col min="4085" max="4085" width="7.85546875" style="28" customWidth="1"/>
    <col min="4086" max="4330" width="11.42578125" style="28"/>
    <col min="4331" max="4331" width="16" style="28" customWidth="1"/>
    <col min="4332" max="4338" width="17.5703125" style="28" customWidth="1"/>
    <col min="4339" max="4339" width="7.85546875" style="28" customWidth="1"/>
    <col min="4340" max="4340" width="14.28515625" style="28" customWidth="1"/>
    <col min="4341" max="4341" width="7.85546875" style="28" customWidth="1"/>
    <col min="4342" max="4586" width="11.42578125" style="28"/>
    <col min="4587" max="4587" width="16" style="28" customWidth="1"/>
    <col min="4588" max="4594" width="17.5703125" style="28" customWidth="1"/>
    <col min="4595" max="4595" width="7.85546875" style="28" customWidth="1"/>
    <col min="4596" max="4596" width="14.28515625" style="28" customWidth="1"/>
    <col min="4597" max="4597" width="7.85546875" style="28" customWidth="1"/>
    <col min="4598" max="4842" width="11.42578125" style="28"/>
    <col min="4843" max="4843" width="16" style="28" customWidth="1"/>
    <col min="4844" max="4850" width="17.5703125" style="28" customWidth="1"/>
    <col min="4851" max="4851" width="7.85546875" style="28" customWidth="1"/>
    <col min="4852" max="4852" width="14.28515625" style="28" customWidth="1"/>
    <col min="4853" max="4853" width="7.85546875" style="28" customWidth="1"/>
    <col min="4854" max="5098" width="11.42578125" style="28"/>
    <col min="5099" max="5099" width="16" style="28" customWidth="1"/>
    <col min="5100" max="5106" width="17.5703125" style="28" customWidth="1"/>
    <col min="5107" max="5107" width="7.85546875" style="28" customWidth="1"/>
    <col min="5108" max="5108" width="14.28515625" style="28" customWidth="1"/>
    <col min="5109" max="5109" width="7.85546875" style="28" customWidth="1"/>
    <col min="5110" max="5354" width="11.42578125" style="28"/>
    <col min="5355" max="5355" width="16" style="28" customWidth="1"/>
    <col min="5356" max="5362" width="17.5703125" style="28" customWidth="1"/>
    <col min="5363" max="5363" width="7.85546875" style="28" customWidth="1"/>
    <col min="5364" max="5364" width="14.28515625" style="28" customWidth="1"/>
    <col min="5365" max="5365" width="7.85546875" style="28" customWidth="1"/>
    <col min="5366" max="5610" width="11.42578125" style="28"/>
    <col min="5611" max="5611" width="16" style="28" customWidth="1"/>
    <col min="5612" max="5618" width="17.5703125" style="28" customWidth="1"/>
    <col min="5619" max="5619" width="7.85546875" style="28" customWidth="1"/>
    <col min="5620" max="5620" width="14.28515625" style="28" customWidth="1"/>
    <col min="5621" max="5621" width="7.85546875" style="28" customWidth="1"/>
    <col min="5622" max="5866" width="11.42578125" style="28"/>
    <col min="5867" max="5867" width="16" style="28" customWidth="1"/>
    <col min="5868" max="5874" width="17.5703125" style="28" customWidth="1"/>
    <col min="5875" max="5875" width="7.85546875" style="28" customWidth="1"/>
    <col min="5876" max="5876" width="14.28515625" style="28" customWidth="1"/>
    <col min="5877" max="5877" width="7.85546875" style="28" customWidth="1"/>
    <col min="5878" max="6122" width="11.42578125" style="28"/>
    <col min="6123" max="6123" width="16" style="28" customWidth="1"/>
    <col min="6124" max="6130" width="17.5703125" style="28" customWidth="1"/>
    <col min="6131" max="6131" width="7.85546875" style="28" customWidth="1"/>
    <col min="6132" max="6132" width="14.28515625" style="28" customWidth="1"/>
    <col min="6133" max="6133" width="7.85546875" style="28" customWidth="1"/>
    <col min="6134" max="6378" width="11.42578125" style="28"/>
    <col min="6379" max="6379" width="16" style="28" customWidth="1"/>
    <col min="6380" max="6386" width="17.5703125" style="28" customWidth="1"/>
    <col min="6387" max="6387" width="7.85546875" style="28" customWidth="1"/>
    <col min="6388" max="6388" width="14.28515625" style="28" customWidth="1"/>
    <col min="6389" max="6389" width="7.85546875" style="28" customWidth="1"/>
    <col min="6390" max="6634" width="11.42578125" style="28"/>
    <col min="6635" max="6635" width="16" style="28" customWidth="1"/>
    <col min="6636" max="6642" width="17.5703125" style="28" customWidth="1"/>
    <col min="6643" max="6643" width="7.85546875" style="28" customWidth="1"/>
    <col min="6644" max="6644" width="14.28515625" style="28" customWidth="1"/>
    <col min="6645" max="6645" width="7.85546875" style="28" customWidth="1"/>
    <col min="6646" max="6890" width="11.42578125" style="28"/>
    <col min="6891" max="6891" width="16" style="28" customWidth="1"/>
    <col min="6892" max="6898" width="17.5703125" style="28" customWidth="1"/>
    <col min="6899" max="6899" width="7.85546875" style="28" customWidth="1"/>
    <col min="6900" max="6900" width="14.28515625" style="28" customWidth="1"/>
    <col min="6901" max="6901" width="7.85546875" style="28" customWidth="1"/>
    <col min="6902" max="7146" width="11.42578125" style="28"/>
    <col min="7147" max="7147" width="16" style="28" customWidth="1"/>
    <col min="7148" max="7154" width="17.5703125" style="28" customWidth="1"/>
    <col min="7155" max="7155" width="7.85546875" style="28" customWidth="1"/>
    <col min="7156" max="7156" width="14.28515625" style="28" customWidth="1"/>
    <col min="7157" max="7157" width="7.85546875" style="28" customWidth="1"/>
    <col min="7158" max="7402" width="11.42578125" style="28"/>
    <col min="7403" max="7403" width="16" style="28" customWidth="1"/>
    <col min="7404" max="7410" width="17.5703125" style="28" customWidth="1"/>
    <col min="7411" max="7411" width="7.85546875" style="28" customWidth="1"/>
    <col min="7412" max="7412" width="14.28515625" style="28" customWidth="1"/>
    <col min="7413" max="7413" width="7.85546875" style="28" customWidth="1"/>
    <col min="7414" max="7658" width="11.42578125" style="28"/>
    <col min="7659" max="7659" width="16" style="28" customWidth="1"/>
    <col min="7660" max="7666" width="17.5703125" style="28" customWidth="1"/>
    <col min="7667" max="7667" width="7.85546875" style="28" customWidth="1"/>
    <col min="7668" max="7668" width="14.28515625" style="28" customWidth="1"/>
    <col min="7669" max="7669" width="7.85546875" style="28" customWidth="1"/>
    <col min="7670" max="7914" width="11.42578125" style="28"/>
    <col min="7915" max="7915" width="16" style="28" customWidth="1"/>
    <col min="7916" max="7922" width="17.5703125" style="28" customWidth="1"/>
    <col min="7923" max="7923" width="7.85546875" style="28" customWidth="1"/>
    <col min="7924" max="7924" width="14.28515625" style="28" customWidth="1"/>
    <col min="7925" max="7925" width="7.85546875" style="28" customWidth="1"/>
    <col min="7926" max="8170" width="11.42578125" style="28"/>
    <col min="8171" max="8171" width="16" style="28" customWidth="1"/>
    <col min="8172" max="8178" width="17.5703125" style="28" customWidth="1"/>
    <col min="8179" max="8179" width="7.85546875" style="28" customWidth="1"/>
    <col min="8180" max="8180" width="14.28515625" style="28" customWidth="1"/>
    <col min="8181" max="8181" width="7.85546875" style="28" customWidth="1"/>
    <col min="8182" max="8426" width="11.42578125" style="28"/>
    <col min="8427" max="8427" width="16" style="28" customWidth="1"/>
    <col min="8428" max="8434" width="17.5703125" style="28" customWidth="1"/>
    <col min="8435" max="8435" width="7.85546875" style="28" customWidth="1"/>
    <col min="8436" max="8436" width="14.28515625" style="28" customWidth="1"/>
    <col min="8437" max="8437" width="7.85546875" style="28" customWidth="1"/>
    <col min="8438" max="8682" width="11.42578125" style="28"/>
    <col min="8683" max="8683" width="16" style="28" customWidth="1"/>
    <col min="8684" max="8690" width="17.5703125" style="28" customWidth="1"/>
    <col min="8691" max="8691" width="7.85546875" style="28" customWidth="1"/>
    <col min="8692" max="8692" width="14.28515625" style="28" customWidth="1"/>
    <col min="8693" max="8693" width="7.85546875" style="28" customWidth="1"/>
    <col min="8694" max="8938" width="11.42578125" style="28"/>
    <col min="8939" max="8939" width="16" style="28" customWidth="1"/>
    <col min="8940" max="8946" width="17.5703125" style="28" customWidth="1"/>
    <col min="8947" max="8947" width="7.85546875" style="28" customWidth="1"/>
    <col min="8948" max="8948" width="14.28515625" style="28" customWidth="1"/>
    <col min="8949" max="8949" width="7.85546875" style="28" customWidth="1"/>
    <col min="8950" max="9194" width="11.42578125" style="28"/>
    <col min="9195" max="9195" width="16" style="28" customWidth="1"/>
    <col min="9196" max="9202" width="17.5703125" style="28" customWidth="1"/>
    <col min="9203" max="9203" width="7.85546875" style="28" customWidth="1"/>
    <col min="9204" max="9204" width="14.28515625" style="28" customWidth="1"/>
    <col min="9205" max="9205" width="7.85546875" style="28" customWidth="1"/>
    <col min="9206" max="9450" width="11.42578125" style="28"/>
    <col min="9451" max="9451" width="16" style="28" customWidth="1"/>
    <col min="9452" max="9458" width="17.5703125" style="28" customWidth="1"/>
    <col min="9459" max="9459" width="7.85546875" style="28" customWidth="1"/>
    <col min="9460" max="9460" width="14.28515625" style="28" customWidth="1"/>
    <col min="9461" max="9461" width="7.85546875" style="28" customWidth="1"/>
    <col min="9462" max="9706" width="11.42578125" style="28"/>
    <col min="9707" max="9707" width="16" style="28" customWidth="1"/>
    <col min="9708" max="9714" width="17.5703125" style="28" customWidth="1"/>
    <col min="9715" max="9715" width="7.85546875" style="28" customWidth="1"/>
    <col min="9716" max="9716" width="14.28515625" style="28" customWidth="1"/>
    <col min="9717" max="9717" width="7.85546875" style="28" customWidth="1"/>
    <col min="9718" max="9962" width="11.42578125" style="28"/>
    <col min="9963" max="9963" width="16" style="28" customWidth="1"/>
    <col min="9964" max="9970" width="17.5703125" style="28" customWidth="1"/>
    <col min="9971" max="9971" width="7.85546875" style="28" customWidth="1"/>
    <col min="9972" max="9972" width="14.28515625" style="28" customWidth="1"/>
    <col min="9973" max="9973" width="7.85546875" style="28" customWidth="1"/>
    <col min="9974" max="10218" width="11.42578125" style="28"/>
    <col min="10219" max="10219" width="16" style="28" customWidth="1"/>
    <col min="10220" max="10226" width="17.5703125" style="28" customWidth="1"/>
    <col min="10227" max="10227" width="7.85546875" style="28" customWidth="1"/>
    <col min="10228" max="10228" width="14.28515625" style="28" customWidth="1"/>
    <col min="10229" max="10229" width="7.85546875" style="28" customWidth="1"/>
    <col min="10230" max="10474" width="11.42578125" style="28"/>
    <col min="10475" max="10475" width="16" style="28" customWidth="1"/>
    <col min="10476" max="10482" width="17.5703125" style="28" customWidth="1"/>
    <col min="10483" max="10483" width="7.85546875" style="28" customWidth="1"/>
    <col min="10484" max="10484" width="14.28515625" style="28" customWidth="1"/>
    <col min="10485" max="10485" width="7.85546875" style="28" customWidth="1"/>
    <col min="10486" max="10730" width="11.42578125" style="28"/>
    <col min="10731" max="10731" width="16" style="28" customWidth="1"/>
    <col min="10732" max="10738" width="17.5703125" style="28" customWidth="1"/>
    <col min="10739" max="10739" width="7.85546875" style="28" customWidth="1"/>
    <col min="10740" max="10740" width="14.28515625" style="28" customWidth="1"/>
    <col min="10741" max="10741" width="7.85546875" style="28" customWidth="1"/>
    <col min="10742" max="10986" width="11.42578125" style="28"/>
    <col min="10987" max="10987" width="16" style="28" customWidth="1"/>
    <col min="10988" max="10994" width="17.5703125" style="28" customWidth="1"/>
    <col min="10995" max="10995" width="7.85546875" style="28" customWidth="1"/>
    <col min="10996" max="10996" width="14.28515625" style="28" customWidth="1"/>
    <col min="10997" max="10997" width="7.85546875" style="28" customWidth="1"/>
    <col min="10998" max="11242" width="11.42578125" style="28"/>
    <col min="11243" max="11243" width="16" style="28" customWidth="1"/>
    <col min="11244" max="11250" width="17.5703125" style="28" customWidth="1"/>
    <col min="11251" max="11251" width="7.85546875" style="28" customWidth="1"/>
    <col min="11252" max="11252" width="14.28515625" style="28" customWidth="1"/>
    <col min="11253" max="11253" width="7.85546875" style="28" customWidth="1"/>
    <col min="11254" max="11498" width="11.42578125" style="28"/>
    <col min="11499" max="11499" width="16" style="28" customWidth="1"/>
    <col min="11500" max="11506" width="17.5703125" style="28" customWidth="1"/>
    <col min="11507" max="11507" width="7.85546875" style="28" customWidth="1"/>
    <col min="11508" max="11508" width="14.28515625" style="28" customWidth="1"/>
    <col min="11509" max="11509" width="7.85546875" style="28" customWidth="1"/>
    <col min="11510" max="11754" width="11.42578125" style="28"/>
    <col min="11755" max="11755" width="16" style="28" customWidth="1"/>
    <col min="11756" max="11762" width="17.5703125" style="28" customWidth="1"/>
    <col min="11763" max="11763" width="7.85546875" style="28" customWidth="1"/>
    <col min="11764" max="11764" width="14.28515625" style="28" customWidth="1"/>
    <col min="11765" max="11765" width="7.85546875" style="28" customWidth="1"/>
    <col min="11766" max="12010" width="11.42578125" style="28"/>
    <col min="12011" max="12011" width="16" style="28" customWidth="1"/>
    <col min="12012" max="12018" width="17.5703125" style="28" customWidth="1"/>
    <col min="12019" max="12019" width="7.85546875" style="28" customWidth="1"/>
    <col min="12020" max="12020" width="14.28515625" style="28" customWidth="1"/>
    <col min="12021" max="12021" width="7.85546875" style="28" customWidth="1"/>
    <col min="12022" max="12266" width="11.42578125" style="28"/>
    <col min="12267" max="12267" width="16" style="28" customWidth="1"/>
    <col min="12268" max="12274" width="17.5703125" style="28" customWidth="1"/>
    <col min="12275" max="12275" width="7.85546875" style="28" customWidth="1"/>
    <col min="12276" max="12276" width="14.28515625" style="28" customWidth="1"/>
    <col min="12277" max="12277" width="7.85546875" style="28" customWidth="1"/>
    <col min="12278" max="12522" width="11.42578125" style="28"/>
    <col min="12523" max="12523" width="16" style="28" customWidth="1"/>
    <col min="12524" max="12530" width="17.5703125" style="28" customWidth="1"/>
    <col min="12531" max="12531" width="7.85546875" style="28" customWidth="1"/>
    <col min="12532" max="12532" width="14.28515625" style="28" customWidth="1"/>
    <col min="12533" max="12533" width="7.85546875" style="28" customWidth="1"/>
    <col min="12534" max="12778" width="11.42578125" style="28"/>
    <col min="12779" max="12779" width="16" style="28" customWidth="1"/>
    <col min="12780" max="12786" width="17.5703125" style="28" customWidth="1"/>
    <col min="12787" max="12787" width="7.85546875" style="28" customWidth="1"/>
    <col min="12788" max="12788" width="14.28515625" style="28" customWidth="1"/>
    <col min="12789" max="12789" width="7.85546875" style="28" customWidth="1"/>
    <col min="12790" max="13034" width="11.42578125" style="28"/>
    <col min="13035" max="13035" width="16" style="28" customWidth="1"/>
    <col min="13036" max="13042" width="17.5703125" style="28" customWidth="1"/>
    <col min="13043" max="13043" width="7.85546875" style="28" customWidth="1"/>
    <col min="13044" max="13044" width="14.28515625" style="28" customWidth="1"/>
    <col min="13045" max="13045" width="7.85546875" style="28" customWidth="1"/>
    <col min="13046" max="13290" width="11.42578125" style="28"/>
    <col min="13291" max="13291" width="16" style="28" customWidth="1"/>
    <col min="13292" max="13298" width="17.5703125" style="28" customWidth="1"/>
    <col min="13299" max="13299" width="7.85546875" style="28" customWidth="1"/>
    <col min="13300" max="13300" width="14.28515625" style="28" customWidth="1"/>
    <col min="13301" max="13301" width="7.85546875" style="28" customWidth="1"/>
    <col min="13302" max="13546" width="11.42578125" style="28"/>
    <col min="13547" max="13547" width="16" style="28" customWidth="1"/>
    <col min="13548" max="13554" width="17.5703125" style="28" customWidth="1"/>
    <col min="13555" max="13555" width="7.85546875" style="28" customWidth="1"/>
    <col min="13556" max="13556" width="14.28515625" style="28" customWidth="1"/>
    <col min="13557" max="13557" width="7.85546875" style="28" customWidth="1"/>
    <col min="13558" max="13802" width="11.42578125" style="28"/>
    <col min="13803" max="13803" width="16" style="28" customWidth="1"/>
    <col min="13804" max="13810" width="17.5703125" style="28" customWidth="1"/>
    <col min="13811" max="13811" width="7.85546875" style="28" customWidth="1"/>
    <col min="13812" max="13812" width="14.28515625" style="28" customWidth="1"/>
    <col min="13813" max="13813" width="7.85546875" style="28" customWidth="1"/>
    <col min="13814" max="14058" width="11.42578125" style="28"/>
    <col min="14059" max="14059" width="16" style="28" customWidth="1"/>
    <col min="14060" max="14066" width="17.5703125" style="28" customWidth="1"/>
    <col min="14067" max="14067" width="7.85546875" style="28" customWidth="1"/>
    <col min="14068" max="14068" width="14.28515625" style="28" customWidth="1"/>
    <col min="14069" max="14069" width="7.85546875" style="28" customWidth="1"/>
    <col min="14070" max="14314" width="11.42578125" style="28"/>
    <col min="14315" max="14315" width="16" style="28" customWidth="1"/>
    <col min="14316" max="14322" width="17.5703125" style="28" customWidth="1"/>
    <col min="14323" max="14323" width="7.85546875" style="28" customWidth="1"/>
    <col min="14324" max="14324" width="14.28515625" style="28" customWidth="1"/>
    <col min="14325" max="14325" width="7.85546875" style="28" customWidth="1"/>
    <col min="14326" max="14570" width="11.42578125" style="28"/>
    <col min="14571" max="14571" width="16" style="28" customWidth="1"/>
    <col min="14572" max="14578" width="17.5703125" style="28" customWidth="1"/>
    <col min="14579" max="14579" width="7.85546875" style="28" customWidth="1"/>
    <col min="14580" max="14580" width="14.28515625" style="28" customWidth="1"/>
    <col min="14581" max="14581" width="7.85546875" style="28" customWidth="1"/>
    <col min="14582" max="14826" width="11.42578125" style="28"/>
    <col min="14827" max="14827" width="16" style="28" customWidth="1"/>
    <col min="14828" max="14834" width="17.5703125" style="28" customWidth="1"/>
    <col min="14835" max="14835" width="7.85546875" style="28" customWidth="1"/>
    <col min="14836" max="14836" width="14.28515625" style="28" customWidth="1"/>
    <col min="14837" max="14837" width="7.85546875" style="28" customWidth="1"/>
    <col min="14838" max="15082" width="11.42578125" style="28"/>
    <col min="15083" max="15083" width="16" style="28" customWidth="1"/>
    <col min="15084" max="15090" width="17.5703125" style="28" customWidth="1"/>
    <col min="15091" max="15091" width="7.85546875" style="28" customWidth="1"/>
    <col min="15092" max="15092" width="14.28515625" style="28" customWidth="1"/>
    <col min="15093" max="15093" width="7.85546875" style="28" customWidth="1"/>
    <col min="15094" max="15338" width="11.42578125" style="28"/>
    <col min="15339" max="15339" width="16" style="28" customWidth="1"/>
    <col min="15340" max="15346" width="17.5703125" style="28" customWidth="1"/>
    <col min="15347" max="15347" width="7.85546875" style="28" customWidth="1"/>
    <col min="15348" max="15348" width="14.28515625" style="28" customWidth="1"/>
    <col min="15349" max="15349" width="7.85546875" style="28" customWidth="1"/>
    <col min="15350" max="15594" width="11.42578125" style="28"/>
    <col min="15595" max="15595" width="16" style="28" customWidth="1"/>
    <col min="15596" max="15602" width="17.5703125" style="28" customWidth="1"/>
    <col min="15603" max="15603" width="7.85546875" style="28" customWidth="1"/>
    <col min="15604" max="15604" width="14.28515625" style="28" customWidth="1"/>
    <col min="15605" max="15605" width="7.85546875" style="28" customWidth="1"/>
    <col min="15606" max="15850" width="11.42578125" style="28"/>
    <col min="15851" max="15851" width="16" style="28" customWidth="1"/>
    <col min="15852" max="15858" width="17.5703125" style="28" customWidth="1"/>
    <col min="15859" max="15859" width="7.85546875" style="28" customWidth="1"/>
    <col min="15860" max="15860" width="14.28515625" style="28" customWidth="1"/>
    <col min="15861" max="15861" width="7.85546875" style="28" customWidth="1"/>
    <col min="15862" max="16106" width="11.42578125" style="28"/>
    <col min="16107" max="16107" width="16" style="28" customWidth="1"/>
    <col min="16108" max="16114" width="17.5703125" style="28" customWidth="1"/>
    <col min="16115" max="16115" width="7.85546875" style="28" customWidth="1"/>
    <col min="16116" max="16116" width="14.28515625" style="28" customWidth="1"/>
    <col min="16117" max="16117" width="7.85546875" style="28" customWidth="1"/>
    <col min="16118" max="16384" width="11.42578125" style="28"/>
  </cols>
  <sheetData>
    <row r="1" spans="1:13" s="134" customFormat="1" ht="42" customHeight="1" x14ac:dyDescent="0.2">
      <c r="A1" s="271" t="str">
        <f>SAŽETAK!A1</f>
        <v>FINANCIJSKI PLAN  GIMNAZIJE  NOVA GRADIŠKA
ZA 2025. I PROJEKCIJA ZA 2026. I 2027. GODINU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</row>
    <row r="2" spans="1:13" s="134" customFormat="1" ht="18" customHeight="1" x14ac:dyDescent="0.2">
      <c r="A2" s="117"/>
      <c r="B2" s="117"/>
      <c r="C2" s="117"/>
      <c r="D2" s="117"/>
      <c r="E2" s="117"/>
      <c r="F2" s="117"/>
      <c r="G2" s="117"/>
      <c r="H2" s="117"/>
      <c r="I2" s="117"/>
    </row>
    <row r="3" spans="1:13" s="134" customFormat="1" ht="15.6" customHeight="1" x14ac:dyDescent="0.2">
      <c r="A3" s="271" t="str">
        <f>SAŽETAK!A3</f>
        <v>I. OPĆI DIO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</row>
    <row r="4" spans="1:13" s="134" customFormat="1" ht="18" x14ac:dyDescent="0.2">
      <c r="A4" s="117"/>
      <c r="B4" s="117"/>
      <c r="C4" s="117"/>
      <c r="D4" s="117"/>
      <c r="E4" s="117"/>
      <c r="F4" s="117"/>
      <c r="G4" s="117"/>
      <c r="H4" s="115"/>
      <c r="I4" s="115"/>
    </row>
    <row r="5" spans="1:13" s="134" customFormat="1" ht="18" customHeight="1" x14ac:dyDescent="0.2">
      <c r="A5" s="271" t="s">
        <v>243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13" s="134" customFormat="1" ht="18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</row>
    <row r="7" spans="1:13" s="134" customFormat="1" ht="18" customHeight="1" x14ac:dyDescent="0.2">
      <c r="A7" s="271" t="s">
        <v>268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</row>
    <row r="8" spans="1:13" s="87" customFormat="1" ht="10.15" customHeight="1" x14ac:dyDescent="0.2">
      <c r="J8" s="88"/>
    </row>
    <row r="9" spans="1:13" s="87" customFormat="1" ht="18" customHeight="1" x14ac:dyDescent="0.2">
      <c r="A9" s="306" t="s">
        <v>241</v>
      </c>
      <c r="B9" s="299" t="s">
        <v>242</v>
      </c>
      <c r="C9" s="299" t="s">
        <v>250</v>
      </c>
      <c r="D9" s="303" t="s">
        <v>284</v>
      </c>
      <c r="E9" s="304"/>
      <c r="F9" s="304"/>
      <c r="G9" s="304"/>
      <c r="H9" s="304"/>
      <c r="I9" s="304"/>
      <c r="J9" s="304"/>
      <c r="K9" s="305"/>
      <c r="L9" s="298" t="s">
        <v>248</v>
      </c>
      <c r="M9" s="298" t="s">
        <v>283</v>
      </c>
    </row>
    <row r="10" spans="1:13" s="87" customFormat="1" ht="57.6" customHeight="1" x14ac:dyDescent="0.2">
      <c r="A10" s="307"/>
      <c r="B10" s="302"/>
      <c r="C10" s="302"/>
      <c r="D10" s="157" t="s">
        <v>172</v>
      </c>
      <c r="E10" s="157" t="s">
        <v>173</v>
      </c>
      <c r="F10" s="157" t="s">
        <v>174</v>
      </c>
      <c r="G10" s="157" t="s">
        <v>175</v>
      </c>
      <c r="H10" s="157" t="s">
        <v>176</v>
      </c>
      <c r="I10" s="157" t="s">
        <v>187</v>
      </c>
      <c r="J10" s="157" t="s">
        <v>177</v>
      </c>
      <c r="K10" s="157" t="s">
        <v>285</v>
      </c>
      <c r="L10" s="299"/>
      <c r="M10" s="299"/>
    </row>
    <row r="11" spans="1:13" s="90" customFormat="1" ht="19.899999999999999" customHeight="1" x14ac:dyDescent="0.2">
      <c r="A11" s="137">
        <v>6</v>
      </c>
      <c r="B11" s="138" t="s">
        <v>188</v>
      </c>
      <c r="C11" s="139">
        <f t="shared" ref="C11:J11" si="0">C12+C13+C14+C15</f>
        <v>1445603</v>
      </c>
      <c r="D11" s="139">
        <f t="shared" si="0"/>
        <v>81611</v>
      </c>
      <c r="E11" s="139">
        <f t="shared" si="0"/>
        <v>42800</v>
      </c>
      <c r="F11" s="139">
        <f t="shared" si="0"/>
        <v>3800</v>
      </c>
      <c r="G11" s="139">
        <f t="shared" si="0"/>
        <v>1635000</v>
      </c>
      <c r="H11" s="139">
        <f t="shared" si="0"/>
        <v>6500</v>
      </c>
      <c r="I11" s="139">
        <f t="shared" si="0"/>
        <v>0</v>
      </c>
      <c r="J11" s="139">
        <f t="shared" si="0"/>
        <v>0</v>
      </c>
      <c r="K11" s="139">
        <f>D11+E11+F11+G11+H11+I11+J11</f>
        <v>1769711</v>
      </c>
      <c r="L11" s="139">
        <v>1769711</v>
      </c>
      <c r="M11" s="140">
        <v>1769711</v>
      </c>
    </row>
    <row r="12" spans="1:13" s="212" customFormat="1" ht="22.5" x14ac:dyDescent="0.2">
      <c r="A12" s="152">
        <v>63</v>
      </c>
      <c r="B12" s="211" t="s">
        <v>189</v>
      </c>
      <c r="C12" s="188">
        <v>1316692</v>
      </c>
      <c r="D12" s="187">
        <v>0</v>
      </c>
      <c r="E12" s="187">
        <v>0</v>
      </c>
      <c r="F12" s="187">
        <v>0</v>
      </c>
      <c r="G12" s="187">
        <f>'PRIHODI 4 RAZINA'!E27+'PRIHODI 4 RAZINA'!E61</f>
        <v>1635000</v>
      </c>
      <c r="H12" s="187">
        <v>0</v>
      </c>
      <c r="I12" s="187">
        <v>0</v>
      </c>
      <c r="J12" s="187">
        <v>0</v>
      </c>
      <c r="K12" s="187">
        <f>'POSEBNI DIO'!D12+'POSEBNI DIO'!D42+'POSEBNI DIO'!D64</f>
        <v>1635000</v>
      </c>
      <c r="L12" s="187">
        <f>'POSEBNI DIO'!E12+'POSEBNI DIO'!E42+'POSEBNI DIO'!E64</f>
        <v>1635000</v>
      </c>
      <c r="M12" s="187">
        <f>'POSEBNI DIO'!F12+'POSEBNI DIO'!F42+'POSEBNI DIO'!F63</f>
        <v>1635000</v>
      </c>
    </row>
    <row r="13" spans="1:13" s="89" customFormat="1" ht="22.5" x14ac:dyDescent="0.2">
      <c r="A13" s="106">
        <v>65</v>
      </c>
      <c r="B13" s="94" t="s">
        <v>191</v>
      </c>
      <c r="C13" s="188">
        <v>3800</v>
      </c>
      <c r="D13" s="187">
        <v>0</v>
      </c>
      <c r="E13" s="187">
        <v>0</v>
      </c>
      <c r="F13" s="187">
        <f>'PRIHODI 4 RAZINA'!E20</f>
        <v>3800</v>
      </c>
      <c r="G13" s="187">
        <v>0</v>
      </c>
      <c r="H13" s="187">
        <v>0</v>
      </c>
      <c r="I13" s="187">
        <v>0</v>
      </c>
      <c r="J13" s="187">
        <v>0</v>
      </c>
      <c r="K13" s="187">
        <f>D13+E13+F13+G13+H13+I13+J13</f>
        <v>3800</v>
      </c>
      <c r="L13" s="187">
        <v>3800</v>
      </c>
      <c r="M13" s="187">
        <v>3800</v>
      </c>
    </row>
    <row r="14" spans="1:13" s="89" customFormat="1" ht="22.5" x14ac:dyDescent="0.2">
      <c r="A14" s="107">
        <v>66</v>
      </c>
      <c r="B14" s="95" t="s">
        <v>138</v>
      </c>
      <c r="C14" s="188">
        <v>43500</v>
      </c>
      <c r="D14" s="187">
        <v>0</v>
      </c>
      <c r="E14" s="187">
        <f>'PRIHODI 4 RAZINA'!E11</f>
        <v>42800</v>
      </c>
      <c r="F14" s="187">
        <v>0</v>
      </c>
      <c r="G14" s="187">
        <v>0</v>
      </c>
      <c r="H14" s="187">
        <f>'PRIHODI 4 RAZINA'!E46</f>
        <v>6500</v>
      </c>
      <c r="I14" s="187">
        <v>0</v>
      </c>
      <c r="J14" s="187">
        <v>0</v>
      </c>
      <c r="K14" s="187">
        <v>43500</v>
      </c>
      <c r="L14" s="187">
        <v>43500</v>
      </c>
      <c r="M14" s="187">
        <v>43500</v>
      </c>
    </row>
    <row r="15" spans="1:13" s="210" customFormat="1" ht="22.5" x14ac:dyDescent="0.2">
      <c r="A15" s="214">
        <v>67</v>
      </c>
      <c r="B15" s="213" t="s">
        <v>190</v>
      </c>
      <c r="C15" s="188">
        <v>81611</v>
      </c>
      <c r="D15" s="154">
        <f>'PRIHODI 4 RAZINA'!E6</f>
        <v>81611</v>
      </c>
      <c r="E15" s="154">
        <v>0</v>
      </c>
      <c r="F15" s="154">
        <v>0</v>
      </c>
      <c r="G15" s="154">
        <v>0</v>
      </c>
      <c r="H15" s="154">
        <v>0</v>
      </c>
      <c r="I15" s="154">
        <v>0</v>
      </c>
      <c r="J15" s="154">
        <v>0</v>
      </c>
      <c r="K15" s="187">
        <f>D15+E15+F15+G15+H15+I15+J15</f>
        <v>81611</v>
      </c>
      <c r="L15" s="154">
        <v>81611</v>
      </c>
      <c r="M15" s="154">
        <f>K15</f>
        <v>81611</v>
      </c>
    </row>
    <row r="16" spans="1:13" s="83" customFormat="1" ht="20.100000000000001" customHeight="1" x14ac:dyDescent="0.2">
      <c r="A16" s="108">
        <v>7</v>
      </c>
      <c r="B16" s="96" t="s">
        <v>192</v>
      </c>
      <c r="C16" s="97">
        <f>C17</f>
        <v>0</v>
      </c>
      <c r="D16" s="97">
        <f>D17</f>
        <v>0</v>
      </c>
      <c r="E16" s="97">
        <f t="shared" ref="E16:M16" si="1">E17</f>
        <v>0</v>
      </c>
      <c r="F16" s="97">
        <f t="shared" si="1"/>
        <v>0</v>
      </c>
      <c r="G16" s="97">
        <f t="shared" si="1"/>
        <v>0</v>
      </c>
      <c r="H16" s="97">
        <f t="shared" si="1"/>
        <v>0</v>
      </c>
      <c r="I16" s="97">
        <f t="shared" si="1"/>
        <v>0</v>
      </c>
      <c r="J16" s="97">
        <f t="shared" si="1"/>
        <v>0</v>
      </c>
      <c r="K16" s="97">
        <f t="shared" si="1"/>
        <v>0</v>
      </c>
      <c r="L16" s="97">
        <f t="shared" si="1"/>
        <v>0</v>
      </c>
      <c r="M16" s="98">
        <f t="shared" si="1"/>
        <v>0</v>
      </c>
    </row>
    <row r="17" spans="1:13" s="85" customFormat="1" ht="22.5" x14ac:dyDescent="0.2">
      <c r="A17" s="109">
        <v>72</v>
      </c>
      <c r="B17" s="153" t="s">
        <v>193</v>
      </c>
      <c r="C17" s="205">
        <v>0</v>
      </c>
      <c r="D17" s="186">
        <v>0</v>
      </c>
      <c r="E17" s="186">
        <v>0</v>
      </c>
      <c r="F17" s="186">
        <v>0</v>
      </c>
      <c r="G17" s="186">
        <v>0</v>
      </c>
      <c r="H17" s="186">
        <v>0</v>
      </c>
      <c r="I17" s="186">
        <f>'PRIHODI 4 RAZINA'!E54</f>
        <v>0</v>
      </c>
      <c r="J17" s="186">
        <v>0</v>
      </c>
      <c r="K17" s="206">
        <f>'POSEBNI DIO'!D58</f>
        <v>0</v>
      </c>
      <c r="L17" s="186">
        <f>'POSEBNI DIO'!E58</f>
        <v>0</v>
      </c>
      <c r="M17" s="204">
        <f>'POSEBNI DIO'!F58</f>
        <v>0</v>
      </c>
    </row>
    <row r="18" spans="1:13" s="91" customFormat="1" ht="19.899999999999999" customHeight="1" x14ac:dyDescent="0.2">
      <c r="A18" s="110"/>
      <c r="B18" s="102" t="s">
        <v>150</v>
      </c>
      <c r="C18" s="103">
        <f t="shared" ref="C18:M18" si="2">C11+C16</f>
        <v>1445603</v>
      </c>
      <c r="D18" s="103">
        <f t="shared" si="2"/>
        <v>81611</v>
      </c>
      <c r="E18" s="103">
        <f t="shared" si="2"/>
        <v>42800</v>
      </c>
      <c r="F18" s="103">
        <f t="shared" si="2"/>
        <v>3800</v>
      </c>
      <c r="G18" s="103">
        <f t="shared" si="2"/>
        <v>1635000</v>
      </c>
      <c r="H18" s="103">
        <f t="shared" si="2"/>
        <v>6500</v>
      </c>
      <c r="I18" s="103">
        <f t="shared" si="2"/>
        <v>0</v>
      </c>
      <c r="J18" s="103">
        <f t="shared" si="2"/>
        <v>0</v>
      </c>
      <c r="K18" s="103">
        <f t="shared" si="2"/>
        <v>1769711</v>
      </c>
      <c r="L18" s="103">
        <f t="shared" si="2"/>
        <v>1769711</v>
      </c>
      <c r="M18" s="104">
        <f t="shared" si="2"/>
        <v>1769711</v>
      </c>
    </row>
    <row r="19" spans="1:13" s="85" customFormat="1" ht="19.899999999999999" customHeight="1" x14ac:dyDescent="0.2">
      <c r="A19" s="86"/>
      <c r="D19" s="141"/>
      <c r="E19" s="141"/>
      <c r="F19" s="141"/>
      <c r="G19" s="141"/>
      <c r="H19" s="141"/>
      <c r="I19" s="141"/>
      <c r="J19" s="141"/>
      <c r="K19" s="141"/>
      <c r="L19" s="141"/>
      <c r="M19" s="141"/>
    </row>
    <row r="21" spans="1:13" ht="19.899999999999999" customHeight="1" x14ac:dyDescent="0.2">
      <c r="A21" s="271" t="s">
        <v>269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</row>
    <row r="22" spans="1:13" ht="9.6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</row>
    <row r="23" spans="1:13" s="87" customFormat="1" ht="18" customHeight="1" x14ac:dyDescent="0.2">
      <c r="A23" s="298" t="s">
        <v>241</v>
      </c>
      <c r="B23" s="298" t="s">
        <v>245</v>
      </c>
      <c r="C23" s="299" t="s">
        <v>250</v>
      </c>
      <c r="D23" s="303" t="s">
        <v>284</v>
      </c>
      <c r="E23" s="304"/>
      <c r="F23" s="304"/>
      <c r="G23" s="304"/>
      <c r="H23" s="304"/>
      <c r="I23" s="304"/>
      <c r="J23" s="304"/>
      <c r="K23" s="305"/>
      <c r="L23" s="298" t="s">
        <v>248</v>
      </c>
      <c r="M23" s="298" t="s">
        <v>283</v>
      </c>
    </row>
    <row r="24" spans="1:13" s="87" customFormat="1" ht="57.6" customHeight="1" x14ac:dyDescent="0.2">
      <c r="A24" s="298"/>
      <c r="B24" s="298"/>
      <c r="C24" s="302"/>
      <c r="D24" s="216" t="s">
        <v>172</v>
      </c>
      <c r="E24" s="216" t="s">
        <v>173</v>
      </c>
      <c r="F24" s="216" t="s">
        <v>174</v>
      </c>
      <c r="G24" s="216" t="s">
        <v>175</v>
      </c>
      <c r="H24" s="216" t="s">
        <v>176</v>
      </c>
      <c r="I24" s="216" t="s">
        <v>187</v>
      </c>
      <c r="J24" s="216" t="s">
        <v>177</v>
      </c>
      <c r="K24" s="216" t="s">
        <v>285</v>
      </c>
      <c r="L24" s="299"/>
      <c r="M24" s="299"/>
    </row>
    <row r="25" spans="1:13" s="91" customFormat="1" ht="20.100000000000001" customHeight="1" x14ac:dyDescent="0.2">
      <c r="A25" s="142">
        <v>3</v>
      </c>
      <c r="B25" s="143" t="s">
        <v>158</v>
      </c>
      <c r="C25" s="144">
        <f>C26+C27+C28+C29</f>
        <v>1432453</v>
      </c>
      <c r="D25" s="144">
        <f t="shared" ref="D25:J25" si="3">D26+D27+D28</f>
        <v>81611</v>
      </c>
      <c r="E25" s="144">
        <f t="shared" si="3"/>
        <v>40600</v>
      </c>
      <c r="F25" s="144">
        <f t="shared" si="3"/>
        <v>3800</v>
      </c>
      <c r="G25" s="144">
        <f>G26+G27+G28+G29</f>
        <v>1625500</v>
      </c>
      <c r="H25" s="144">
        <f t="shared" si="3"/>
        <v>4000</v>
      </c>
      <c r="I25" s="144">
        <f t="shared" si="3"/>
        <v>0</v>
      </c>
      <c r="J25" s="144">
        <f t="shared" si="3"/>
        <v>0</v>
      </c>
      <c r="K25" s="144">
        <f>K26+K27+K28+K29</f>
        <v>1755511</v>
      </c>
      <c r="L25" s="144">
        <f>L26+L27+L28+L29</f>
        <v>1755511</v>
      </c>
      <c r="M25" s="145">
        <f>M26+M27+M28+M29</f>
        <v>1755511</v>
      </c>
    </row>
    <row r="26" spans="1:13" s="85" customFormat="1" ht="15" customHeight="1" x14ac:dyDescent="0.2">
      <c r="A26" s="109">
        <v>31</v>
      </c>
      <c r="B26" s="153" t="s">
        <v>135</v>
      </c>
      <c r="C26" s="186">
        <v>1283731</v>
      </c>
      <c r="D26" s="155">
        <f>'POSEBNI DIO'!D24</f>
        <v>531</v>
      </c>
      <c r="E26" s="155">
        <f>'POSEBNI DIO'!D30</f>
        <v>0</v>
      </c>
      <c r="F26" s="155">
        <f>'POSEBNI DIO'!D37</f>
        <v>0</v>
      </c>
      <c r="G26" s="155">
        <v>1608000</v>
      </c>
      <c r="H26" s="155">
        <f>'POSEBNI DIO'!D53</f>
        <v>0</v>
      </c>
      <c r="I26" s="155">
        <v>0</v>
      </c>
      <c r="J26" s="155">
        <v>0</v>
      </c>
      <c r="K26" s="155">
        <f>D26+E26+F26+G26+H26+I26+J26</f>
        <v>1608531</v>
      </c>
      <c r="L26" s="186">
        <v>1608531</v>
      </c>
      <c r="M26" s="186">
        <v>1608531</v>
      </c>
    </row>
    <row r="27" spans="1:13" s="85" customFormat="1" ht="15" customHeight="1" x14ac:dyDescent="0.2">
      <c r="A27" s="109">
        <v>32</v>
      </c>
      <c r="B27" s="153" t="s">
        <v>162</v>
      </c>
      <c r="C27" s="186">
        <v>148032</v>
      </c>
      <c r="D27" s="155">
        <f>'POSEBNI DIO'!D25</f>
        <v>81045</v>
      </c>
      <c r="E27" s="155">
        <f>'POSEBNI DIO'!D31</f>
        <v>40600</v>
      </c>
      <c r="F27" s="155">
        <f>'POSEBNI DIO'!D38</f>
        <v>3800</v>
      </c>
      <c r="G27" s="155">
        <v>16850</v>
      </c>
      <c r="H27" s="155">
        <f>'POSEBNI DIO'!D54</f>
        <v>4000</v>
      </c>
      <c r="I27" s="155">
        <f>'POSEBNI DIO'!D60</f>
        <v>0</v>
      </c>
      <c r="J27" s="155">
        <v>0</v>
      </c>
      <c r="K27" s="155">
        <f>D27+E27+F27+G27+H27+I27+J27</f>
        <v>146295</v>
      </c>
      <c r="L27" s="186">
        <v>146295</v>
      </c>
      <c r="M27" s="186">
        <v>146295</v>
      </c>
    </row>
    <row r="28" spans="1:13" s="85" customFormat="1" ht="15" customHeight="1" x14ac:dyDescent="0.2">
      <c r="A28" s="109">
        <v>34</v>
      </c>
      <c r="B28" s="153" t="s">
        <v>178</v>
      </c>
      <c r="C28" s="186">
        <v>40</v>
      </c>
      <c r="D28" s="155">
        <f>'POSEBNI DIO'!D26</f>
        <v>35</v>
      </c>
      <c r="E28" s="155">
        <f>'POSEBNI DIO'!D32</f>
        <v>0</v>
      </c>
      <c r="F28" s="155">
        <f>'POSEBNI DIO'!D39</f>
        <v>0</v>
      </c>
      <c r="G28" s="155">
        <f>'POSEBNI DIO'!D46</f>
        <v>0</v>
      </c>
      <c r="H28" s="155">
        <f>'POSEBNI DIO'!D55</f>
        <v>0</v>
      </c>
      <c r="I28" s="155">
        <v>0</v>
      </c>
      <c r="J28" s="155">
        <v>0</v>
      </c>
      <c r="K28" s="155">
        <f>D28+E28+F28+G28+H28+I28+J28</f>
        <v>35</v>
      </c>
      <c r="L28" s="186">
        <v>35</v>
      </c>
      <c r="M28" s="186">
        <v>35</v>
      </c>
    </row>
    <row r="29" spans="1:13" s="85" customFormat="1" ht="15" customHeight="1" x14ac:dyDescent="0.2">
      <c r="A29" s="109">
        <v>38</v>
      </c>
      <c r="B29" s="153" t="s">
        <v>475</v>
      </c>
      <c r="C29" s="186">
        <v>650</v>
      </c>
      <c r="D29" s="155">
        <v>0</v>
      </c>
      <c r="E29" s="155">
        <v>0</v>
      </c>
      <c r="F29" s="155">
        <v>0</v>
      </c>
      <c r="G29" s="155">
        <v>650</v>
      </c>
      <c r="H29" s="155">
        <v>0</v>
      </c>
      <c r="I29" s="155">
        <v>0</v>
      </c>
      <c r="J29" s="155">
        <v>0</v>
      </c>
      <c r="K29" s="155">
        <v>650</v>
      </c>
      <c r="L29" s="186">
        <v>650</v>
      </c>
      <c r="M29" s="270">
        <v>650</v>
      </c>
    </row>
    <row r="30" spans="1:13" s="91" customFormat="1" ht="22.5" x14ac:dyDescent="0.2">
      <c r="A30" s="108">
        <v>4</v>
      </c>
      <c r="B30" s="146" t="s">
        <v>153</v>
      </c>
      <c r="C30" s="147">
        <f t="shared" ref="C30:M30" si="4">C31</f>
        <v>13150</v>
      </c>
      <c r="D30" s="147">
        <f t="shared" si="4"/>
        <v>0</v>
      </c>
      <c r="E30" s="147">
        <f t="shared" si="4"/>
        <v>2200</v>
      </c>
      <c r="F30" s="147">
        <f t="shared" si="4"/>
        <v>0</v>
      </c>
      <c r="G30" s="147">
        <f t="shared" si="4"/>
        <v>9500</v>
      </c>
      <c r="H30" s="147">
        <f t="shared" si="4"/>
        <v>2500</v>
      </c>
      <c r="I30" s="147">
        <f t="shared" si="4"/>
        <v>0</v>
      </c>
      <c r="J30" s="147">
        <f t="shared" si="4"/>
        <v>0</v>
      </c>
      <c r="K30" s="147">
        <f t="shared" si="4"/>
        <v>14200</v>
      </c>
      <c r="L30" s="147">
        <f t="shared" si="4"/>
        <v>14200</v>
      </c>
      <c r="M30" s="148">
        <f t="shared" si="4"/>
        <v>14200</v>
      </c>
    </row>
    <row r="31" spans="1:13" s="85" customFormat="1" ht="22.5" x14ac:dyDescent="0.2">
      <c r="A31" s="109">
        <v>42</v>
      </c>
      <c r="B31" s="153" t="s">
        <v>179</v>
      </c>
      <c r="C31" s="186">
        <v>13150</v>
      </c>
      <c r="D31" s="155">
        <v>0</v>
      </c>
      <c r="E31" s="155">
        <v>2200</v>
      </c>
      <c r="F31" s="155">
        <v>0</v>
      </c>
      <c r="G31" s="155">
        <v>9500</v>
      </c>
      <c r="H31" s="155">
        <f>'POSEBNI DIO'!D57</f>
        <v>2500</v>
      </c>
      <c r="I31" s="155">
        <f>'POSEBNI DIO'!D62</f>
        <v>0</v>
      </c>
      <c r="J31" s="155">
        <v>0</v>
      </c>
      <c r="K31" s="155">
        <f>D31+E31+F31+G31+H31+I31+J31</f>
        <v>14200</v>
      </c>
      <c r="L31" s="186">
        <v>14200</v>
      </c>
      <c r="M31" s="186">
        <v>14200</v>
      </c>
    </row>
    <row r="32" spans="1:13" s="91" customFormat="1" ht="19.899999999999999" customHeight="1" x14ac:dyDescent="0.2">
      <c r="A32" s="110"/>
      <c r="B32" s="149" t="s">
        <v>152</v>
      </c>
      <c r="C32" s="150">
        <f t="shared" ref="C32:M32" si="5">SUM(C25+C30)</f>
        <v>1445603</v>
      </c>
      <c r="D32" s="150">
        <f t="shared" si="5"/>
        <v>81611</v>
      </c>
      <c r="E32" s="150">
        <f t="shared" si="5"/>
        <v>42800</v>
      </c>
      <c r="F32" s="150">
        <f t="shared" si="5"/>
        <v>3800</v>
      </c>
      <c r="G32" s="150">
        <f>SUM(G25+G30)</f>
        <v>1635000</v>
      </c>
      <c r="H32" s="150">
        <f t="shared" si="5"/>
        <v>6500</v>
      </c>
      <c r="I32" s="150">
        <f t="shared" si="5"/>
        <v>0</v>
      </c>
      <c r="J32" s="150">
        <f t="shared" si="5"/>
        <v>0</v>
      </c>
      <c r="K32" s="150">
        <f t="shared" si="5"/>
        <v>1769711</v>
      </c>
      <c r="L32" s="150">
        <f t="shared" si="5"/>
        <v>1769711</v>
      </c>
      <c r="M32" s="151">
        <f t="shared" si="5"/>
        <v>1769711</v>
      </c>
    </row>
    <row r="33" spans="1:13" s="85" customFormat="1" x14ac:dyDescent="0.2">
      <c r="A33" s="111"/>
      <c r="B33" s="84"/>
      <c r="C33" s="84"/>
    </row>
    <row r="34" spans="1:13" s="85" customFormat="1" x14ac:dyDescent="0.2">
      <c r="A34" s="111"/>
      <c r="B34" s="84"/>
      <c r="C34" s="84"/>
    </row>
    <row r="35" spans="1:13" s="85" customFormat="1" x14ac:dyDescent="0.2">
      <c r="A35" s="111"/>
      <c r="B35" s="84"/>
      <c r="C35" s="84"/>
    </row>
    <row r="36" spans="1:13" s="85" customFormat="1" x14ac:dyDescent="0.2">
      <c r="A36" s="111"/>
      <c r="B36" s="84"/>
      <c r="C36" s="84"/>
    </row>
    <row r="37" spans="1:13" s="85" customFormat="1" x14ac:dyDescent="0.2">
      <c r="A37" s="111"/>
      <c r="B37" s="84"/>
      <c r="C37" s="84"/>
    </row>
    <row r="38" spans="1:13" s="85" customFormat="1" x14ac:dyDescent="0.2">
      <c r="A38" s="111"/>
      <c r="B38" s="84"/>
      <c r="C38" s="84"/>
    </row>
    <row r="39" spans="1:13" s="85" customFormat="1" x14ac:dyDescent="0.2">
      <c r="A39" s="111"/>
      <c r="B39" s="84"/>
      <c r="C39" s="84"/>
    </row>
    <row r="40" spans="1:13" s="85" customFormat="1" x14ac:dyDescent="0.2">
      <c r="A40" s="111"/>
      <c r="B40" s="84"/>
      <c r="C40" s="84"/>
      <c r="K40" s="93"/>
    </row>
    <row r="41" spans="1:13" s="85" customFormat="1" x14ac:dyDescent="0.2">
      <c r="A41" s="111"/>
      <c r="B41" s="84"/>
      <c r="C41" s="84"/>
    </row>
    <row r="42" spans="1:13" s="85" customFormat="1" x14ac:dyDescent="0.2">
      <c r="A42" s="111"/>
      <c r="B42" s="84"/>
      <c r="C42" s="84"/>
    </row>
    <row r="43" spans="1:13" ht="19.899999999999999" customHeight="1" x14ac:dyDescent="0.25">
      <c r="A43" s="297" t="str">
        <f>SAŽETAK!A25</f>
        <v xml:space="preserve">C) PRENESENI VIŠAK ILI PRENESENI MANJAK </v>
      </c>
      <c r="B43" s="297"/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97"/>
    </row>
    <row r="44" spans="1:13" ht="19.899999999999999" customHeight="1" x14ac:dyDescent="0.2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</row>
    <row r="45" spans="1:13" ht="19.899999999999999" customHeight="1" x14ac:dyDescent="0.2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</row>
    <row r="46" spans="1:13" s="87" customFormat="1" ht="18" customHeight="1" x14ac:dyDescent="0.2">
      <c r="A46" s="298" t="s">
        <v>241</v>
      </c>
      <c r="B46" s="298" t="s">
        <v>213</v>
      </c>
      <c r="C46" s="299" t="s">
        <v>250</v>
      </c>
      <c r="D46" s="301" t="s">
        <v>284</v>
      </c>
      <c r="E46" s="301"/>
      <c r="F46" s="301"/>
      <c r="G46" s="301"/>
      <c r="H46" s="301"/>
      <c r="I46" s="301"/>
      <c r="J46" s="301"/>
      <c r="K46" s="301"/>
      <c r="L46" s="298" t="s">
        <v>248</v>
      </c>
      <c r="M46" s="298" t="s">
        <v>283</v>
      </c>
    </row>
    <row r="47" spans="1:13" s="87" customFormat="1" ht="57.6" customHeight="1" x14ac:dyDescent="0.2">
      <c r="A47" s="298"/>
      <c r="B47" s="298"/>
      <c r="C47" s="300"/>
      <c r="D47" s="224" t="s">
        <v>172</v>
      </c>
      <c r="E47" s="224" t="s">
        <v>173</v>
      </c>
      <c r="F47" s="224" t="s">
        <v>174</v>
      </c>
      <c r="G47" s="224" t="s">
        <v>175</v>
      </c>
      <c r="H47" s="224" t="s">
        <v>176</v>
      </c>
      <c r="I47" s="224" t="s">
        <v>187</v>
      </c>
      <c r="J47" s="224" t="s">
        <v>177</v>
      </c>
      <c r="K47" s="224" t="s">
        <v>285</v>
      </c>
      <c r="L47" s="298"/>
      <c r="M47" s="298"/>
    </row>
    <row r="48" spans="1:13" s="91" customFormat="1" ht="19.899999999999999" customHeight="1" x14ac:dyDescent="0.2">
      <c r="A48" s="245">
        <v>9</v>
      </c>
      <c r="B48" s="246" t="s">
        <v>194</v>
      </c>
      <c r="C48" s="247">
        <f t="shared" ref="C48:D49" si="6">C49</f>
        <v>0</v>
      </c>
      <c r="D48" s="247">
        <f t="shared" si="6"/>
        <v>0</v>
      </c>
      <c r="E48" s="247">
        <f t="shared" ref="E48:M49" si="7">E49</f>
        <v>0</v>
      </c>
      <c r="F48" s="247">
        <f t="shared" si="7"/>
        <v>0</v>
      </c>
      <c r="G48" s="247">
        <f t="shared" si="7"/>
        <v>0</v>
      </c>
      <c r="H48" s="247">
        <f t="shared" si="7"/>
        <v>0</v>
      </c>
      <c r="I48" s="247">
        <f t="shared" si="7"/>
        <v>0</v>
      </c>
      <c r="J48" s="247">
        <f t="shared" si="7"/>
        <v>0</v>
      </c>
      <c r="K48" s="247">
        <f t="shared" si="7"/>
        <v>0</v>
      </c>
      <c r="L48" s="247">
        <f t="shared" si="7"/>
        <v>0</v>
      </c>
      <c r="M48" s="248">
        <f t="shared" si="7"/>
        <v>0</v>
      </c>
    </row>
    <row r="49" spans="1:13" s="92" customFormat="1" ht="19.899999999999999" customHeight="1" x14ac:dyDescent="0.2">
      <c r="A49" s="105">
        <v>92</v>
      </c>
      <c r="B49" s="99" t="s">
        <v>195</v>
      </c>
      <c r="C49" s="100">
        <f t="shared" si="6"/>
        <v>0</v>
      </c>
      <c r="D49" s="100">
        <f t="shared" si="6"/>
        <v>0</v>
      </c>
      <c r="E49" s="100">
        <f t="shared" si="7"/>
        <v>0</v>
      </c>
      <c r="F49" s="100">
        <f t="shared" si="7"/>
        <v>0</v>
      </c>
      <c r="G49" s="100">
        <f t="shared" si="7"/>
        <v>0</v>
      </c>
      <c r="H49" s="100">
        <f t="shared" si="7"/>
        <v>0</v>
      </c>
      <c r="I49" s="100">
        <f t="shared" si="7"/>
        <v>0</v>
      </c>
      <c r="J49" s="100">
        <f t="shared" si="7"/>
        <v>0</v>
      </c>
      <c r="K49" s="100">
        <f t="shared" si="7"/>
        <v>0</v>
      </c>
      <c r="L49" s="100">
        <v>0</v>
      </c>
      <c r="M49" s="101">
        <v>0</v>
      </c>
    </row>
    <row r="50" spans="1:13" s="92" customFormat="1" ht="19.899999999999999" customHeight="1" x14ac:dyDescent="0.2">
      <c r="A50" s="106">
        <v>922</v>
      </c>
      <c r="B50" s="94" t="s">
        <v>169</v>
      </c>
      <c r="C50" s="190"/>
      <c r="D50" s="191">
        <v>0</v>
      </c>
      <c r="E50" s="191">
        <f>'PRIHODI 4 RAZINA'!E16</f>
        <v>0</v>
      </c>
      <c r="F50" s="191">
        <f>'PRIHODI 4 RAZINA'!E23</f>
        <v>0</v>
      </c>
      <c r="G50" s="191">
        <f>'PRIHODI 4 RAZINA'!E42</f>
        <v>0</v>
      </c>
      <c r="H50" s="191">
        <f>'PRIHODI 4 RAZINA'!E50</f>
        <v>0</v>
      </c>
      <c r="I50" s="191">
        <f>'PRIHODI 4 RAZINA'!E58</f>
        <v>0</v>
      </c>
      <c r="J50" s="191">
        <v>0</v>
      </c>
      <c r="K50" s="192">
        <f>D50+E50+F50+G50+H50+I50+J50</f>
        <v>0</v>
      </c>
      <c r="L50" s="191">
        <v>0</v>
      </c>
      <c r="M50" s="193">
        <v>0</v>
      </c>
    </row>
    <row r="51" spans="1:13" ht="19.899999999999999" customHeight="1" x14ac:dyDescent="0.2"/>
    <row r="52" spans="1:13" ht="19.899999999999999" customHeight="1" x14ac:dyDescent="0.2">
      <c r="C52" s="203"/>
      <c r="K52" s="189"/>
    </row>
    <row r="53" spans="1:13" ht="19.899999999999999" customHeight="1" x14ac:dyDescent="0.2"/>
    <row r="54" spans="1:13" ht="19.899999999999999" customHeight="1" x14ac:dyDescent="0.2"/>
    <row r="55" spans="1:13" ht="19.899999999999999" customHeight="1" x14ac:dyDescent="0.2"/>
    <row r="56" spans="1:13" ht="19.899999999999999" customHeight="1" x14ac:dyDescent="0.2"/>
    <row r="57" spans="1:13" ht="19.899999999999999" customHeight="1" x14ac:dyDescent="0.2"/>
    <row r="58" spans="1:13" ht="19.899999999999999" customHeight="1" x14ac:dyDescent="0.2"/>
    <row r="59" spans="1:13" ht="19.899999999999999" customHeight="1" x14ac:dyDescent="0.2"/>
    <row r="60" spans="1:13" ht="19.899999999999999" customHeight="1" x14ac:dyDescent="0.2"/>
    <row r="61" spans="1:13" ht="19.899999999999999" customHeight="1" x14ac:dyDescent="0.2"/>
    <row r="62" spans="1:13" ht="19.899999999999999" customHeight="1" x14ac:dyDescent="0.2"/>
    <row r="63" spans="1:13" ht="19.899999999999999" customHeight="1" x14ac:dyDescent="0.2"/>
    <row r="64" spans="1:13" ht="19.899999999999999" customHeight="1" x14ac:dyDescent="0.2"/>
    <row r="65" ht="19.899999999999999" customHeight="1" x14ac:dyDescent="0.2"/>
    <row r="66" ht="19.899999999999999" customHeight="1" x14ac:dyDescent="0.2"/>
    <row r="67" ht="19.899999999999999" customHeight="1" x14ac:dyDescent="0.2"/>
    <row r="68" ht="19.899999999999999" customHeight="1" x14ac:dyDescent="0.2"/>
    <row r="69" ht="19.899999999999999" customHeight="1" x14ac:dyDescent="0.2"/>
    <row r="70" ht="19.899999999999999" customHeight="1" x14ac:dyDescent="0.2"/>
  </sheetData>
  <mergeCells count="24">
    <mergeCell ref="A1:M1"/>
    <mergeCell ref="A3:M3"/>
    <mergeCell ref="A5:M5"/>
    <mergeCell ref="L9:L10"/>
    <mergeCell ref="M9:M10"/>
    <mergeCell ref="A9:A10"/>
    <mergeCell ref="B9:B10"/>
    <mergeCell ref="C9:C10"/>
    <mergeCell ref="D9:K9"/>
    <mergeCell ref="A7:M7"/>
    <mergeCell ref="A21:M21"/>
    <mergeCell ref="A23:A24"/>
    <mergeCell ref="B23:B24"/>
    <mergeCell ref="C23:C24"/>
    <mergeCell ref="D23:K23"/>
    <mergeCell ref="L23:L24"/>
    <mergeCell ref="M23:M24"/>
    <mergeCell ref="A43:M43"/>
    <mergeCell ref="A46:A47"/>
    <mergeCell ref="B46:B47"/>
    <mergeCell ref="C46:C47"/>
    <mergeCell ref="D46:K46"/>
    <mergeCell ref="L46:L47"/>
    <mergeCell ref="M46:M47"/>
  </mergeCells>
  <pageMargins left="0.70866141732283472" right="0.70866141732283472" top="0.74803149606299213" bottom="0.70866141732283472" header="0.31496062992125984" footer="0.31496062992125984"/>
  <pageSetup paperSize="9" scale="7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5" sqref="E15"/>
    </sheetView>
  </sheetViews>
  <sheetFormatPr defaultColWidth="8.85546875" defaultRowHeight="12.75" x14ac:dyDescent="0.2"/>
  <cols>
    <col min="1" max="1" width="37.7109375" style="131" customWidth="1"/>
    <col min="2" max="5" width="25.28515625" style="131" customWidth="1"/>
    <col min="6" max="16384" width="8.85546875" style="131"/>
  </cols>
  <sheetData>
    <row r="1" spans="1:5" ht="37.15" customHeight="1" x14ac:dyDescent="0.2">
      <c r="A1" s="271" t="str">
        <f>SAŽETAK!A1</f>
        <v>FINANCIJSKI PLAN  GIMNAZIJE  NOVA GRADIŠKA
ZA 2025. I PROJEKCIJA ZA 2026. I 2027. GODINU</v>
      </c>
      <c r="B1" s="271"/>
      <c r="C1" s="271"/>
      <c r="D1" s="271"/>
      <c r="E1" s="271"/>
    </row>
    <row r="2" spans="1:5" ht="18" x14ac:dyDescent="0.2">
      <c r="A2" s="117"/>
      <c r="B2" s="117"/>
      <c r="C2" s="117"/>
      <c r="D2" s="117"/>
      <c r="E2" s="117"/>
    </row>
    <row r="3" spans="1:5" ht="15.75" x14ac:dyDescent="0.2">
      <c r="A3" s="271" t="s">
        <v>199</v>
      </c>
      <c r="B3" s="271"/>
      <c r="C3" s="271"/>
      <c r="D3" s="308"/>
      <c r="E3" s="308"/>
    </row>
    <row r="4" spans="1:5" ht="18" x14ac:dyDescent="0.2">
      <c r="A4" s="117"/>
      <c r="B4" s="117"/>
      <c r="C4" s="117"/>
      <c r="D4" s="115"/>
      <c r="E4" s="115"/>
    </row>
    <row r="5" spans="1:5" ht="15.75" x14ac:dyDescent="0.25">
      <c r="A5" s="271" t="s">
        <v>202</v>
      </c>
      <c r="B5" s="274"/>
      <c r="C5" s="274"/>
      <c r="D5" s="274"/>
      <c r="E5" s="274"/>
    </row>
    <row r="6" spans="1:5" ht="18" x14ac:dyDescent="0.2">
      <c r="A6" s="117"/>
      <c r="B6" s="117"/>
      <c r="C6" s="117"/>
      <c r="D6" s="115"/>
      <c r="E6" s="115"/>
    </row>
    <row r="7" spans="1:5" ht="15.75" x14ac:dyDescent="0.2">
      <c r="A7" s="271" t="s">
        <v>203</v>
      </c>
      <c r="B7" s="309"/>
      <c r="C7" s="309"/>
      <c r="D7" s="309"/>
      <c r="E7" s="309"/>
    </row>
    <row r="8" spans="1:5" ht="18" x14ac:dyDescent="0.2">
      <c r="A8" s="117"/>
      <c r="B8" s="117"/>
      <c r="C8" s="117"/>
      <c r="D8" s="115"/>
      <c r="E8" s="115"/>
    </row>
    <row r="9" spans="1:5" ht="36" customHeight="1" x14ac:dyDescent="0.2">
      <c r="A9" s="156" t="s">
        <v>270</v>
      </c>
      <c r="B9" s="156" t="s">
        <v>277</v>
      </c>
      <c r="C9" s="156" t="s">
        <v>278</v>
      </c>
      <c r="D9" s="156" t="s">
        <v>249</v>
      </c>
      <c r="E9" s="156" t="s">
        <v>279</v>
      </c>
    </row>
    <row r="10" spans="1:5" s="7" customFormat="1" ht="20.100000000000001" customHeight="1" x14ac:dyDescent="0.2">
      <c r="A10" s="179" t="s">
        <v>204</v>
      </c>
      <c r="B10" s="241">
        <f t="shared" ref="B10:E10" si="0">B11</f>
        <v>1445603</v>
      </c>
      <c r="C10" s="241">
        <f t="shared" si="0"/>
        <v>1769711</v>
      </c>
      <c r="D10" s="241">
        <f t="shared" si="0"/>
        <v>1769711</v>
      </c>
      <c r="E10" s="242">
        <f t="shared" si="0"/>
        <v>1769711</v>
      </c>
    </row>
    <row r="11" spans="1:5" ht="15" customHeight="1" x14ac:dyDescent="0.2">
      <c r="A11" s="180" t="s">
        <v>237</v>
      </c>
      <c r="B11" s="181">
        <f t="shared" ref="B11:E11" si="1">B12+B14</f>
        <v>1445603</v>
      </c>
      <c r="C11" s="181">
        <f t="shared" si="1"/>
        <v>1769711</v>
      </c>
      <c r="D11" s="181">
        <f t="shared" si="1"/>
        <v>1769711</v>
      </c>
      <c r="E11" s="182">
        <f t="shared" si="1"/>
        <v>1769711</v>
      </c>
    </row>
    <row r="12" spans="1:5" ht="15" customHeight="1" x14ac:dyDescent="0.2">
      <c r="A12" s="183" t="s">
        <v>238</v>
      </c>
      <c r="B12" s="181">
        <f t="shared" ref="B12:E12" si="2">B13</f>
        <v>1445603</v>
      </c>
      <c r="C12" s="181">
        <f t="shared" si="2"/>
        <v>1769711</v>
      </c>
      <c r="D12" s="181">
        <f t="shared" si="2"/>
        <v>1769711</v>
      </c>
      <c r="E12" s="182">
        <f t="shared" si="2"/>
        <v>1769711</v>
      </c>
    </row>
    <row r="13" spans="1:5" ht="15" customHeight="1" x14ac:dyDescent="0.2">
      <c r="A13" s="184" t="s">
        <v>239</v>
      </c>
      <c r="B13" s="35">
        <v>1445603</v>
      </c>
      <c r="C13" s="35">
        <v>1769711</v>
      </c>
      <c r="D13" s="35">
        <v>1769711</v>
      </c>
      <c r="E13" s="165">
        <v>1769711</v>
      </c>
    </row>
    <row r="14" spans="1:5" ht="15" customHeight="1" x14ac:dyDescent="0.2">
      <c r="A14" s="185" t="s">
        <v>240</v>
      </c>
      <c r="B14" s="177">
        <v>0</v>
      </c>
      <c r="C14" s="177">
        <v>0</v>
      </c>
      <c r="D14" s="177">
        <v>0</v>
      </c>
      <c r="E14" s="178">
        <v>0</v>
      </c>
    </row>
  </sheetData>
  <mergeCells count="4">
    <mergeCell ref="A1:E1"/>
    <mergeCell ref="A3:E3"/>
    <mergeCell ref="A5:E5"/>
    <mergeCell ref="A7:E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C24" sqref="C24"/>
    </sheetView>
  </sheetViews>
  <sheetFormatPr defaultColWidth="8.85546875" defaultRowHeight="12.75" x14ac:dyDescent="0.2"/>
  <cols>
    <col min="1" max="1" width="8.85546875" style="131" customWidth="1"/>
    <col min="2" max="2" width="42.140625" style="131" customWidth="1"/>
    <col min="3" max="6" width="24.85546875" style="131" customWidth="1"/>
    <col min="7" max="16384" width="8.85546875" style="131"/>
  </cols>
  <sheetData>
    <row r="1" spans="1:6" s="134" customFormat="1" ht="37.15" customHeight="1" x14ac:dyDescent="0.2">
      <c r="A1" s="271" t="str">
        <f>SAŽETAK!A1:I1</f>
        <v>FINANCIJSKI PLAN  GIMNAZIJE  NOVA GRADIŠKA
ZA 2025. I PROJEKCIJA ZA 2026. I 2027. GODINU</v>
      </c>
      <c r="B1" s="271"/>
      <c r="C1" s="271"/>
      <c r="D1" s="271"/>
      <c r="E1" s="271"/>
      <c r="F1" s="271"/>
    </row>
    <row r="2" spans="1:6" ht="18" x14ac:dyDescent="0.2">
      <c r="A2" s="117"/>
      <c r="B2" s="117"/>
      <c r="C2" s="117"/>
      <c r="D2" s="117"/>
      <c r="E2" s="117"/>
      <c r="F2" s="117"/>
    </row>
    <row r="3" spans="1:6" ht="15.75" x14ac:dyDescent="0.2">
      <c r="A3" s="271" t="s">
        <v>199</v>
      </c>
      <c r="B3" s="271"/>
      <c r="C3" s="271"/>
      <c r="D3" s="271"/>
      <c r="E3" s="308"/>
      <c r="F3" s="308"/>
    </row>
    <row r="4" spans="1:6" ht="18" x14ac:dyDescent="0.2">
      <c r="A4" s="117"/>
      <c r="B4" s="117"/>
      <c r="C4" s="117"/>
      <c r="D4" s="117"/>
      <c r="E4" s="115"/>
      <c r="F4" s="115"/>
    </row>
    <row r="5" spans="1:6" ht="15.75" x14ac:dyDescent="0.25">
      <c r="A5" s="271" t="s">
        <v>205</v>
      </c>
      <c r="B5" s="274"/>
      <c r="C5" s="274"/>
      <c r="D5" s="274"/>
      <c r="E5" s="274"/>
      <c r="F5" s="274"/>
    </row>
    <row r="6" spans="1:6" ht="18" x14ac:dyDescent="0.2">
      <c r="A6" s="117"/>
      <c r="B6" s="117"/>
      <c r="C6" s="117"/>
      <c r="D6" s="117"/>
      <c r="E6" s="115"/>
      <c r="F6" s="115"/>
    </row>
    <row r="7" spans="1:6" ht="31.5" customHeight="1" x14ac:dyDescent="0.2">
      <c r="A7" s="135" t="s">
        <v>251</v>
      </c>
      <c r="B7" s="136" t="s">
        <v>206</v>
      </c>
      <c r="C7" s="156" t="s">
        <v>277</v>
      </c>
      <c r="D7" s="156" t="s">
        <v>278</v>
      </c>
      <c r="E7" s="156" t="s">
        <v>249</v>
      </c>
      <c r="F7" s="156" t="s">
        <v>279</v>
      </c>
    </row>
    <row r="8" spans="1:6" s="235" customFormat="1" ht="20.100000000000001" customHeight="1" x14ac:dyDescent="0.2">
      <c r="A8" s="225"/>
      <c r="B8" s="226" t="s">
        <v>252</v>
      </c>
      <c r="C8" s="237">
        <f t="shared" ref="C8:F9" si="0">C9</f>
        <v>0</v>
      </c>
      <c r="D8" s="237">
        <f t="shared" si="0"/>
        <v>0</v>
      </c>
      <c r="E8" s="237">
        <f t="shared" si="0"/>
        <v>0</v>
      </c>
      <c r="F8" s="237">
        <f t="shared" si="0"/>
        <v>0</v>
      </c>
    </row>
    <row r="9" spans="1:6" s="236" customFormat="1" ht="20.100000000000001" customHeight="1" x14ac:dyDescent="0.2">
      <c r="A9" s="227">
        <v>8</v>
      </c>
      <c r="B9" s="228" t="s">
        <v>207</v>
      </c>
      <c r="C9" s="238">
        <f t="shared" si="0"/>
        <v>0</v>
      </c>
      <c r="D9" s="238">
        <f t="shared" si="0"/>
        <v>0</v>
      </c>
      <c r="E9" s="238">
        <f t="shared" si="0"/>
        <v>0</v>
      </c>
      <c r="F9" s="238">
        <f t="shared" si="0"/>
        <v>0</v>
      </c>
    </row>
    <row r="10" spans="1:6" s="24" customFormat="1" ht="15" customHeight="1" x14ac:dyDescent="0.2">
      <c r="A10" s="229">
        <v>84</v>
      </c>
      <c r="B10" s="230" t="s">
        <v>208</v>
      </c>
      <c r="C10" s="239">
        <v>0</v>
      </c>
      <c r="D10" s="239">
        <v>0</v>
      </c>
      <c r="E10" s="239">
        <v>0</v>
      </c>
      <c r="F10" s="239">
        <v>0</v>
      </c>
    </row>
    <row r="11" spans="1:6" s="24" customFormat="1" ht="15" customHeight="1" x14ac:dyDescent="0.2">
      <c r="A11" s="231"/>
      <c r="B11" s="230"/>
      <c r="C11" s="239"/>
      <c r="D11" s="239"/>
      <c r="E11" s="239"/>
      <c r="F11" s="239"/>
    </row>
    <row r="12" spans="1:6" s="236" customFormat="1" ht="20.100000000000001" customHeight="1" x14ac:dyDescent="0.2">
      <c r="A12" s="225"/>
      <c r="B12" s="226" t="s">
        <v>253</v>
      </c>
      <c r="C12" s="237">
        <f t="shared" ref="C12:F13" si="1">C13</f>
        <v>0</v>
      </c>
      <c r="D12" s="237">
        <f t="shared" si="1"/>
        <v>0</v>
      </c>
      <c r="E12" s="237">
        <f t="shared" si="1"/>
        <v>0</v>
      </c>
      <c r="F12" s="237">
        <f t="shared" si="1"/>
        <v>0</v>
      </c>
    </row>
    <row r="13" spans="1:6" s="236" customFormat="1" ht="20.100000000000001" customHeight="1" x14ac:dyDescent="0.2">
      <c r="A13" s="232">
        <v>5</v>
      </c>
      <c r="B13" s="233" t="s">
        <v>209</v>
      </c>
      <c r="C13" s="238">
        <f t="shared" si="1"/>
        <v>0</v>
      </c>
      <c r="D13" s="238">
        <f t="shared" si="1"/>
        <v>0</v>
      </c>
      <c r="E13" s="238">
        <f t="shared" si="1"/>
        <v>0</v>
      </c>
      <c r="F13" s="238">
        <f t="shared" si="1"/>
        <v>0</v>
      </c>
    </row>
    <row r="14" spans="1:6" s="24" customFormat="1" ht="15" customHeight="1" x14ac:dyDescent="0.2">
      <c r="A14" s="229">
        <v>54</v>
      </c>
      <c r="B14" s="234" t="s">
        <v>210</v>
      </c>
      <c r="C14" s="239">
        <v>0</v>
      </c>
      <c r="D14" s="239">
        <v>0</v>
      </c>
      <c r="E14" s="239">
        <v>0</v>
      </c>
      <c r="F14" s="239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16" workbookViewId="0">
      <selection activeCell="C33" sqref="C33"/>
    </sheetView>
  </sheetViews>
  <sheetFormatPr defaultColWidth="9.140625" defaultRowHeight="12.75" x14ac:dyDescent="0.2"/>
  <cols>
    <col min="1" max="1" width="16.28515625" style="27" customWidth="1"/>
    <col min="2" max="2" width="48.42578125" style="27" customWidth="1"/>
    <col min="3" max="3" width="14.85546875" style="76" customWidth="1"/>
    <col min="4" max="6" width="14.85546875" style="29" customWidth="1"/>
    <col min="7" max="16384" width="9.140625" style="27"/>
  </cols>
  <sheetData>
    <row r="1" spans="1:6" s="134" customFormat="1" ht="42" customHeight="1" x14ac:dyDescent="0.2">
      <c r="A1" s="271" t="str">
        <f>SAŽETAK!A1</f>
        <v>FINANCIJSKI PLAN  GIMNAZIJE  NOVA GRADIŠKA
ZA 2025. I PROJEKCIJA ZA 2026. I 2027. GODINU</v>
      </c>
      <c r="B1" s="271"/>
      <c r="C1" s="271"/>
      <c r="D1" s="271"/>
      <c r="E1" s="271"/>
      <c r="F1" s="271"/>
    </row>
    <row r="2" spans="1:6" s="134" customFormat="1" ht="18" customHeight="1" x14ac:dyDescent="0.2">
      <c r="A2" s="117"/>
      <c r="B2" s="117"/>
      <c r="C2" s="117"/>
      <c r="D2" s="117"/>
      <c r="E2" s="202"/>
      <c r="F2" s="117"/>
    </row>
    <row r="3" spans="1:6" s="134" customFormat="1" ht="15.75" x14ac:dyDescent="0.2">
      <c r="A3" s="271" t="s">
        <v>236</v>
      </c>
      <c r="B3" s="271"/>
      <c r="C3" s="271"/>
      <c r="D3" s="271"/>
      <c r="E3" s="271"/>
      <c r="F3" s="271"/>
    </row>
    <row r="4" spans="1:6" s="41" customFormat="1" x14ac:dyDescent="0.2">
      <c r="D4" s="42"/>
      <c r="E4" s="42"/>
      <c r="F4" s="42"/>
    </row>
    <row r="5" spans="1:6" s="43" customFormat="1" thickBot="1" x14ac:dyDescent="0.25">
      <c r="D5" s="63"/>
      <c r="E5" s="63"/>
      <c r="F5" s="63"/>
    </row>
    <row r="6" spans="1:6" s="43" customFormat="1" ht="22.5" customHeight="1" thickTop="1" x14ac:dyDescent="0.2">
      <c r="A6" s="312" t="s">
        <v>212</v>
      </c>
      <c r="B6" s="310" t="s">
        <v>213</v>
      </c>
      <c r="C6" s="310" t="s">
        <v>250</v>
      </c>
      <c r="D6" s="314" t="s">
        <v>281</v>
      </c>
      <c r="E6" s="314" t="s">
        <v>282</v>
      </c>
      <c r="F6" s="316" t="s">
        <v>283</v>
      </c>
    </row>
    <row r="7" spans="1:6" s="32" customFormat="1" ht="22.5" customHeight="1" thickBot="1" x14ac:dyDescent="0.25">
      <c r="A7" s="313"/>
      <c r="B7" s="311"/>
      <c r="C7" s="311"/>
      <c r="D7" s="315"/>
      <c r="E7" s="315"/>
      <c r="F7" s="317"/>
    </row>
    <row r="8" spans="1:6" s="46" customFormat="1" ht="9" thickTop="1" x14ac:dyDescent="0.2">
      <c r="A8" s="44"/>
      <c r="B8" s="44"/>
      <c r="C8" s="44"/>
      <c r="D8" s="45"/>
      <c r="E8" s="45"/>
      <c r="F8" s="45"/>
    </row>
    <row r="9" spans="1:6" s="48" customFormat="1" ht="15" customHeight="1" x14ac:dyDescent="0.2">
      <c r="A9" s="173" t="s">
        <v>214</v>
      </c>
      <c r="B9" s="174" t="s">
        <v>215</v>
      </c>
      <c r="C9" s="175">
        <f t="shared" ref="C9:F9" si="0">C10</f>
        <v>1445603</v>
      </c>
      <c r="D9" s="175">
        <f t="shared" si="0"/>
        <v>1769711</v>
      </c>
      <c r="E9" s="175">
        <f t="shared" si="0"/>
        <v>1769711</v>
      </c>
      <c r="F9" s="176">
        <f t="shared" si="0"/>
        <v>1769710.9</v>
      </c>
    </row>
    <row r="10" spans="1:6" s="48" customFormat="1" ht="13.15" customHeight="1" x14ac:dyDescent="0.2">
      <c r="A10" s="166" t="s">
        <v>228</v>
      </c>
      <c r="B10" s="167" t="s">
        <v>216</v>
      </c>
      <c r="C10" s="47">
        <v>1445603</v>
      </c>
      <c r="D10" s="47">
        <f>D21+D27+D11+D63</f>
        <v>1769711</v>
      </c>
      <c r="E10" s="47">
        <f>E21+E27+E11+E63</f>
        <v>1769711</v>
      </c>
      <c r="F10" s="160">
        <f>F21+F27+F11+F63</f>
        <v>1769710.9</v>
      </c>
    </row>
    <row r="11" spans="1:6" s="48" customFormat="1" ht="13.15" customHeight="1" x14ac:dyDescent="0.2">
      <c r="A11" s="166" t="s">
        <v>271</v>
      </c>
      <c r="B11" s="167" t="s">
        <v>217</v>
      </c>
      <c r="C11" s="47">
        <f t="shared" ref="C11:F12" si="1">C12</f>
        <v>0</v>
      </c>
      <c r="D11" s="47">
        <f t="shared" si="1"/>
        <v>0</v>
      </c>
      <c r="E11" s="47">
        <f t="shared" si="1"/>
        <v>0</v>
      </c>
      <c r="F11" s="160">
        <f t="shared" si="1"/>
        <v>0</v>
      </c>
    </row>
    <row r="12" spans="1:6" s="32" customFormat="1" ht="12.75" customHeight="1" x14ac:dyDescent="0.2">
      <c r="A12" s="161" t="s">
        <v>218</v>
      </c>
      <c r="B12" s="162" t="s">
        <v>219</v>
      </c>
      <c r="C12" s="30">
        <f>C13+C19</f>
        <v>0</v>
      </c>
      <c r="D12" s="30">
        <f t="shared" si="1"/>
        <v>0</v>
      </c>
      <c r="E12" s="30">
        <f t="shared" si="1"/>
        <v>0</v>
      </c>
      <c r="F12" s="163">
        <f t="shared" si="1"/>
        <v>0</v>
      </c>
    </row>
    <row r="13" spans="1:6" s="53" customFormat="1" ht="12.75" customHeight="1" x14ac:dyDescent="0.2">
      <c r="A13" s="37">
        <v>3</v>
      </c>
      <c r="B13" s="52" t="s">
        <v>158</v>
      </c>
      <c r="C13" s="39">
        <v>0</v>
      </c>
      <c r="D13" s="39">
        <f>D14+D15</f>
        <v>0</v>
      </c>
      <c r="E13" s="39">
        <f>E14+E15</f>
        <v>0</v>
      </c>
      <c r="F13" s="164">
        <f>F14+F15</f>
        <v>0</v>
      </c>
    </row>
    <row r="14" spans="1:6" s="43" customFormat="1" ht="12.75" customHeight="1" x14ac:dyDescent="0.2">
      <c r="A14" s="33">
        <v>31</v>
      </c>
      <c r="B14" s="54" t="s">
        <v>135</v>
      </c>
      <c r="C14" s="35">
        <v>0</v>
      </c>
      <c r="D14" s="35">
        <f>'RASHODI 4 RAZINA'!E14</f>
        <v>0</v>
      </c>
      <c r="E14" s="35">
        <v>0</v>
      </c>
      <c r="F14" s="165">
        <v>0</v>
      </c>
    </row>
    <row r="15" spans="1:6" s="43" customFormat="1" ht="12.75" customHeight="1" x14ac:dyDescent="0.2">
      <c r="A15" s="33">
        <v>32</v>
      </c>
      <c r="B15" s="34" t="s">
        <v>162</v>
      </c>
      <c r="C15" s="35">
        <v>0</v>
      </c>
      <c r="D15" s="35">
        <f>'RASHODI 4 RAZINA'!E23</f>
        <v>0</v>
      </c>
      <c r="E15" s="35">
        <v>0</v>
      </c>
      <c r="F15" s="165">
        <v>0</v>
      </c>
    </row>
    <row r="16" spans="1:6" s="43" customFormat="1" ht="12.75" customHeight="1" x14ac:dyDescent="0.2">
      <c r="A16" s="33">
        <v>34</v>
      </c>
      <c r="B16" s="34" t="s">
        <v>137</v>
      </c>
      <c r="C16" s="35">
        <v>0</v>
      </c>
      <c r="D16" s="35">
        <f>'RASHODI 4 RAZINA'!E24</f>
        <v>0</v>
      </c>
      <c r="E16" s="35">
        <v>0</v>
      </c>
      <c r="F16" s="165">
        <v>0</v>
      </c>
    </row>
    <row r="17" spans="1:6" s="43" customFormat="1" ht="12.75" customHeight="1" x14ac:dyDescent="0.2">
      <c r="A17" s="33">
        <v>37</v>
      </c>
      <c r="B17" s="34" t="s">
        <v>474</v>
      </c>
      <c r="C17" s="35">
        <v>0</v>
      </c>
      <c r="D17" s="35">
        <f>'RASHODI 4 RAZINA'!E25</f>
        <v>0</v>
      </c>
      <c r="E17" s="35">
        <v>0</v>
      </c>
      <c r="F17" s="165">
        <v>0</v>
      </c>
    </row>
    <row r="18" spans="1:6" s="43" customFormat="1" ht="12.75" customHeight="1" x14ac:dyDescent="0.2">
      <c r="A18" s="33">
        <v>38</v>
      </c>
      <c r="B18" s="34" t="s">
        <v>475</v>
      </c>
      <c r="C18" s="35">
        <v>0</v>
      </c>
      <c r="D18" s="35">
        <v>0</v>
      </c>
      <c r="E18" s="35">
        <v>0</v>
      </c>
      <c r="F18" s="165">
        <v>0</v>
      </c>
    </row>
    <row r="19" spans="1:6" s="43" customFormat="1" ht="12.75" customHeight="1" x14ac:dyDescent="0.2">
      <c r="A19" s="37">
        <v>4</v>
      </c>
      <c r="B19" s="38" t="s">
        <v>275</v>
      </c>
      <c r="C19" s="35">
        <v>0</v>
      </c>
      <c r="D19" s="35">
        <v>0</v>
      </c>
      <c r="E19" s="35">
        <v>0</v>
      </c>
      <c r="F19" s="165">
        <v>0</v>
      </c>
    </row>
    <row r="20" spans="1:6" s="43" customFormat="1" ht="12.75" customHeight="1" x14ac:dyDescent="0.2">
      <c r="A20" s="33">
        <v>42</v>
      </c>
      <c r="B20" s="34" t="s">
        <v>134</v>
      </c>
      <c r="C20" s="35">
        <v>0</v>
      </c>
      <c r="D20" s="35">
        <v>0</v>
      </c>
      <c r="E20" s="35">
        <v>0</v>
      </c>
      <c r="F20" s="165">
        <v>0</v>
      </c>
    </row>
    <row r="21" spans="1:6" s="48" customFormat="1" ht="24" x14ac:dyDescent="0.2">
      <c r="A21" s="249" t="s">
        <v>271</v>
      </c>
      <c r="B21" s="167" t="s">
        <v>272</v>
      </c>
      <c r="C21" s="250">
        <f t="shared" ref="C21:F22" si="2">C22</f>
        <v>81611</v>
      </c>
      <c r="D21" s="250">
        <f t="shared" si="2"/>
        <v>81611</v>
      </c>
      <c r="E21" s="250">
        <f t="shared" si="2"/>
        <v>81611</v>
      </c>
      <c r="F21" s="251">
        <f t="shared" si="2"/>
        <v>81610.899999999994</v>
      </c>
    </row>
    <row r="22" spans="1:6" s="32" customFormat="1" ht="12.75" customHeight="1" x14ac:dyDescent="0.2">
      <c r="A22" s="161" t="s">
        <v>221</v>
      </c>
      <c r="B22" s="162" t="s">
        <v>220</v>
      </c>
      <c r="C22" s="30">
        <f t="shared" si="2"/>
        <v>81611</v>
      </c>
      <c r="D22" s="30">
        <f t="shared" si="2"/>
        <v>81611</v>
      </c>
      <c r="E22" s="30">
        <f t="shared" si="2"/>
        <v>81611</v>
      </c>
      <c r="F22" s="163">
        <f t="shared" si="2"/>
        <v>81610.899999999994</v>
      </c>
    </row>
    <row r="23" spans="1:6" s="32" customFormat="1" ht="12.75" customHeight="1" x14ac:dyDescent="0.2">
      <c r="A23" s="37">
        <v>3</v>
      </c>
      <c r="B23" s="38" t="s">
        <v>158</v>
      </c>
      <c r="C23" s="31">
        <f>C25+C26+C24</f>
        <v>81611</v>
      </c>
      <c r="D23" s="31">
        <f>D25+D26+D24</f>
        <v>81611</v>
      </c>
      <c r="E23" s="31">
        <f>E25+E26+E24</f>
        <v>81611</v>
      </c>
      <c r="F23" s="168">
        <f>F25+F26+F24</f>
        <v>81610.899999999994</v>
      </c>
    </row>
    <row r="24" spans="1:6" s="32" customFormat="1" ht="12.75" customHeight="1" x14ac:dyDescent="0.2">
      <c r="A24" s="33">
        <v>31</v>
      </c>
      <c r="B24" s="54" t="s">
        <v>135</v>
      </c>
      <c r="C24" s="35">
        <v>531</v>
      </c>
      <c r="D24" s="159">
        <f>'RASHODI 4 RAZINA'!E29</f>
        <v>531</v>
      </c>
      <c r="E24" s="159">
        <v>531</v>
      </c>
      <c r="F24" s="159">
        <v>530.9</v>
      </c>
    </row>
    <row r="25" spans="1:6" s="36" customFormat="1" ht="12.75" customHeight="1" x14ac:dyDescent="0.2">
      <c r="A25" s="33">
        <v>32</v>
      </c>
      <c r="B25" s="34" t="s">
        <v>162</v>
      </c>
      <c r="C25" s="35">
        <v>81040</v>
      </c>
      <c r="D25" s="35">
        <f>'RASHODI 4 RAZINA'!E32</f>
        <v>81045</v>
      </c>
      <c r="E25" s="35">
        <v>81045</v>
      </c>
      <c r="F25" s="35">
        <v>81045</v>
      </c>
    </row>
    <row r="26" spans="1:6" s="36" customFormat="1" ht="12.75" customHeight="1" x14ac:dyDescent="0.2">
      <c r="A26" s="33">
        <v>34</v>
      </c>
      <c r="B26" s="34" t="s">
        <v>137</v>
      </c>
      <c r="C26" s="35">
        <v>40</v>
      </c>
      <c r="D26" s="35">
        <f>'RASHODI 4 RAZINA'!E64</f>
        <v>35</v>
      </c>
      <c r="E26" s="35">
        <v>35</v>
      </c>
      <c r="F26" s="35">
        <v>35</v>
      </c>
    </row>
    <row r="27" spans="1:6" s="50" customFormat="1" ht="13.15" customHeight="1" x14ac:dyDescent="0.2">
      <c r="A27" s="166" t="s">
        <v>222</v>
      </c>
      <c r="B27" s="169" t="s">
        <v>223</v>
      </c>
      <c r="C27" s="47">
        <f>C28+C35+C42+C51+C58</f>
        <v>1363992</v>
      </c>
      <c r="D27" s="47">
        <f>D28+D35+D42+D51+D58</f>
        <v>1688100</v>
      </c>
      <c r="E27" s="47">
        <f>E28+E35+E42+E51+E58</f>
        <v>1688100</v>
      </c>
      <c r="F27" s="160">
        <f>F28+F35+F42+F51+F58</f>
        <v>1688100</v>
      </c>
    </row>
    <row r="28" spans="1:6" s="32" customFormat="1" ht="12.75" customHeight="1" x14ac:dyDescent="0.2">
      <c r="A28" s="161" t="s">
        <v>225</v>
      </c>
      <c r="B28" s="162" t="s">
        <v>224</v>
      </c>
      <c r="C28" s="30">
        <f>C29+C33</f>
        <v>37000</v>
      </c>
      <c r="D28" s="30">
        <f>D31+D32+D34</f>
        <v>42800</v>
      </c>
      <c r="E28" s="30">
        <f>E29+E33</f>
        <v>42800</v>
      </c>
      <c r="F28" s="163">
        <f>F29+F33</f>
        <v>42800</v>
      </c>
    </row>
    <row r="29" spans="1:6" s="40" customFormat="1" ht="12.75" customHeight="1" x14ac:dyDescent="0.2">
      <c r="A29" s="37">
        <v>3</v>
      </c>
      <c r="B29" s="38" t="s">
        <v>158</v>
      </c>
      <c r="C29" s="39">
        <f>C30+C31+C32</f>
        <v>34850</v>
      </c>
      <c r="D29" s="39">
        <f>D31+D32</f>
        <v>40600</v>
      </c>
      <c r="E29" s="39">
        <f>E30+E31+E32</f>
        <v>40600</v>
      </c>
      <c r="F29" s="164">
        <f>F30+F31+F32</f>
        <v>40600</v>
      </c>
    </row>
    <row r="30" spans="1:6" s="36" customFormat="1" ht="12.75" customHeight="1" x14ac:dyDescent="0.2">
      <c r="A30" s="33">
        <v>31</v>
      </c>
      <c r="B30" s="54" t="s">
        <v>135</v>
      </c>
      <c r="C30" s="35">
        <v>0</v>
      </c>
      <c r="D30" s="35">
        <v>0</v>
      </c>
      <c r="E30" s="35">
        <v>0</v>
      </c>
      <c r="F30" s="165">
        <v>0</v>
      </c>
    </row>
    <row r="31" spans="1:6" s="36" customFormat="1" ht="12.75" customHeight="1" x14ac:dyDescent="0.2">
      <c r="A31" s="33">
        <v>32</v>
      </c>
      <c r="B31" s="34" t="s">
        <v>162</v>
      </c>
      <c r="C31" s="35">
        <v>34850</v>
      </c>
      <c r="D31" s="35">
        <v>40600</v>
      </c>
      <c r="E31" s="35">
        <v>40600</v>
      </c>
      <c r="F31" s="165">
        <v>40600</v>
      </c>
    </row>
    <row r="32" spans="1:6" s="36" customFormat="1" ht="12.75" customHeight="1" x14ac:dyDescent="0.2">
      <c r="A32" s="33">
        <v>34</v>
      </c>
      <c r="B32" s="34" t="s">
        <v>137</v>
      </c>
      <c r="C32" s="35">
        <v>0</v>
      </c>
      <c r="D32" s="35">
        <f>'RASHODI 4 RAZINA'!E94</f>
        <v>0</v>
      </c>
      <c r="E32" s="35">
        <v>0</v>
      </c>
      <c r="F32" s="165">
        <v>0</v>
      </c>
    </row>
    <row r="33" spans="1:6" s="40" customFormat="1" ht="12.75" customHeight="1" x14ac:dyDescent="0.2">
      <c r="A33" s="37">
        <v>4</v>
      </c>
      <c r="B33" s="38" t="s">
        <v>153</v>
      </c>
      <c r="C33" s="39">
        <f>C34</f>
        <v>2150</v>
      </c>
      <c r="D33" s="39">
        <f>D34</f>
        <v>2200</v>
      </c>
      <c r="E33" s="39">
        <f>E34</f>
        <v>2200</v>
      </c>
      <c r="F33" s="164">
        <f>F34</f>
        <v>2200</v>
      </c>
    </row>
    <row r="34" spans="1:6" s="36" customFormat="1" ht="12.75" customHeight="1" x14ac:dyDescent="0.2">
      <c r="A34" s="33">
        <v>42</v>
      </c>
      <c r="B34" s="34" t="s">
        <v>134</v>
      </c>
      <c r="C34" s="35">
        <v>2150</v>
      </c>
      <c r="D34" s="35">
        <f>'RASHODI 4 RAZINA'!E98</f>
        <v>2200</v>
      </c>
      <c r="E34" s="35">
        <v>2200</v>
      </c>
      <c r="F34" s="165">
        <v>2200</v>
      </c>
    </row>
    <row r="35" spans="1:6" s="32" customFormat="1" ht="12.75" customHeight="1" x14ac:dyDescent="0.2">
      <c r="A35" s="161" t="s">
        <v>226</v>
      </c>
      <c r="B35" s="170" t="s">
        <v>246</v>
      </c>
      <c r="C35" s="30">
        <f>C36+C40</f>
        <v>3800</v>
      </c>
      <c r="D35" s="30">
        <f>D36+D40</f>
        <v>3800</v>
      </c>
      <c r="E35" s="30">
        <f>E36+E40</f>
        <v>3800</v>
      </c>
      <c r="F35" s="163">
        <f>F36+F40</f>
        <v>3800</v>
      </c>
    </row>
    <row r="36" spans="1:6" s="40" customFormat="1" ht="12.75" customHeight="1" x14ac:dyDescent="0.2">
      <c r="A36" s="37">
        <v>3</v>
      </c>
      <c r="B36" s="38" t="s">
        <v>158</v>
      </c>
      <c r="C36" s="39">
        <f>C38+C39+C37</f>
        <v>3800</v>
      </c>
      <c r="D36" s="39">
        <f>D38+D39+D37</f>
        <v>3800</v>
      </c>
      <c r="E36" s="39">
        <f>E38+E39+E37</f>
        <v>3800</v>
      </c>
      <c r="F36" s="164">
        <f>F38+F39+F37</f>
        <v>3800</v>
      </c>
    </row>
    <row r="37" spans="1:6" s="36" customFormat="1" ht="12.75" customHeight="1" x14ac:dyDescent="0.2">
      <c r="A37" s="33">
        <v>31</v>
      </c>
      <c r="B37" s="54" t="s">
        <v>135</v>
      </c>
      <c r="C37" s="35">
        <v>0</v>
      </c>
      <c r="D37" s="35">
        <f>'RASHODI 4 RAZINA'!E110</f>
        <v>0</v>
      </c>
      <c r="E37" s="35">
        <v>0</v>
      </c>
      <c r="F37" s="165">
        <v>0</v>
      </c>
    </row>
    <row r="38" spans="1:6" s="36" customFormat="1" ht="12.75" customHeight="1" x14ac:dyDescent="0.2">
      <c r="A38" s="33">
        <v>32</v>
      </c>
      <c r="B38" s="34" t="s">
        <v>162</v>
      </c>
      <c r="C38" s="35">
        <v>3800</v>
      </c>
      <c r="D38" s="35">
        <f>'RASHODI 4 RAZINA'!E113</f>
        <v>3800</v>
      </c>
      <c r="E38" s="35">
        <v>3800</v>
      </c>
      <c r="F38" s="165">
        <v>3800</v>
      </c>
    </row>
    <row r="39" spans="1:6" s="36" customFormat="1" ht="12.75" customHeight="1" x14ac:dyDescent="0.2">
      <c r="A39" s="33">
        <v>34</v>
      </c>
      <c r="B39" s="34" t="s">
        <v>137</v>
      </c>
      <c r="C39" s="35"/>
      <c r="D39" s="35">
        <v>0</v>
      </c>
      <c r="E39" s="35">
        <v>0</v>
      </c>
      <c r="F39" s="165">
        <v>0</v>
      </c>
    </row>
    <row r="40" spans="1:6" s="55" customFormat="1" ht="12.75" customHeight="1" x14ac:dyDescent="0.2">
      <c r="A40" s="37">
        <v>4</v>
      </c>
      <c r="B40" s="38" t="s">
        <v>153</v>
      </c>
      <c r="C40" s="39">
        <f>C41</f>
        <v>0</v>
      </c>
      <c r="D40" s="39">
        <f>D41</f>
        <v>0</v>
      </c>
      <c r="E40" s="39">
        <f>E41</f>
        <v>0</v>
      </c>
      <c r="F40" s="164">
        <f>F41</f>
        <v>0</v>
      </c>
    </row>
    <row r="41" spans="1:6" s="49" customFormat="1" ht="12.75" customHeight="1" x14ac:dyDescent="0.2">
      <c r="A41" s="33">
        <v>42</v>
      </c>
      <c r="B41" s="34" t="s">
        <v>134</v>
      </c>
      <c r="C41" s="35">
        <v>0</v>
      </c>
      <c r="D41" s="35">
        <v>0</v>
      </c>
      <c r="E41" s="35">
        <v>0</v>
      </c>
      <c r="F41" s="165">
        <v>0</v>
      </c>
    </row>
    <row r="42" spans="1:6" s="32" customFormat="1" ht="12.75" customHeight="1" x14ac:dyDescent="0.2">
      <c r="A42" s="161" t="s">
        <v>227</v>
      </c>
      <c r="B42" s="162" t="s">
        <v>219</v>
      </c>
      <c r="C42" s="30">
        <f>C43+C49</f>
        <v>1316692</v>
      </c>
      <c r="D42" s="30">
        <f>D43+D49</f>
        <v>1635000</v>
      </c>
      <c r="E42" s="30">
        <f>E43+E49</f>
        <v>1635000</v>
      </c>
      <c r="F42" s="163">
        <f>F43+F49</f>
        <v>1635000</v>
      </c>
    </row>
    <row r="43" spans="1:6" s="40" customFormat="1" ht="12.75" customHeight="1" x14ac:dyDescent="0.2">
      <c r="A43" s="37">
        <v>3</v>
      </c>
      <c r="B43" s="38" t="s">
        <v>158</v>
      </c>
      <c r="C43" s="39">
        <v>1308192</v>
      </c>
      <c r="D43" s="39">
        <v>1625500</v>
      </c>
      <c r="E43" s="39">
        <v>1625500</v>
      </c>
      <c r="F43" s="164">
        <v>1625500</v>
      </c>
    </row>
    <row r="44" spans="1:6" s="32" customFormat="1" ht="12.75" customHeight="1" x14ac:dyDescent="0.2">
      <c r="A44" s="33">
        <v>31</v>
      </c>
      <c r="B44" s="54" t="s">
        <v>135</v>
      </c>
      <c r="C44" s="35">
        <v>1283200</v>
      </c>
      <c r="D44" s="35">
        <v>1608000</v>
      </c>
      <c r="E44" s="35">
        <v>1608000</v>
      </c>
      <c r="F44" s="165">
        <v>1608000</v>
      </c>
    </row>
    <row r="45" spans="1:6" s="32" customFormat="1" ht="12.75" customHeight="1" x14ac:dyDescent="0.2">
      <c r="A45" s="33">
        <v>32</v>
      </c>
      <c r="B45" s="34" t="s">
        <v>162</v>
      </c>
      <c r="C45" s="35">
        <v>24342</v>
      </c>
      <c r="D45" s="35">
        <v>16850</v>
      </c>
      <c r="E45" s="35">
        <v>16850</v>
      </c>
      <c r="F45" s="165">
        <v>16850</v>
      </c>
    </row>
    <row r="46" spans="1:6" s="32" customFormat="1" ht="12.75" customHeight="1" x14ac:dyDescent="0.2">
      <c r="A46" s="33">
        <v>34</v>
      </c>
      <c r="B46" s="34" t="s">
        <v>137</v>
      </c>
      <c r="C46" s="35">
        <v>0</v>
      </c>
      <c r="D46" s="35">
        <f>'RASHODI 4 RAZINA'!E182</f>
        <v>0</v>
      </c>
      <c r="E46" s="35">
        <v>0</v>
      </c>
      <c r="F46" s="165">
        <v>0</v>
      </c>
    </row>
    <row r="47" spans="1:6" s="32" customFormat="1" ht="12.75" customHeight="1" x14ac:dyDescent="0.2">
      <c r="A47" s="33">
        <v>37</v>
      </c>
      <c r="B47" s="34" t="s">
        <v>474</v>
      </c>
      <c r="C47" s="35">
        <v>0</v>
      </c>
      <c r="D47" s="35">
        <v>0</v>
      </c>
      <c r="E47" s="35">
        <v>0</v>
      </c>
      <c r="F47" s="165">
        <v>0</v>
      </c>
    </row>
    <row r="48" spans="1:6" s="32" customFormat="1" ht="12.75" customHeight="1" x14ac:dyDescent="0.2">
      <c r="A48" s="33">
        <v>38</v>
      </c>
      <c r="B48" s="34" t="s">
        <v>475</v>
      </c>
      <c r="C48" s="35">
        <v>650</v>
      </c>
      <c r="D48" s="35">
        <v>650</v>
      </c>
      <c r="E48" s="35">
        <v>650</v>
      </c>
      <c r="F48" s="165">
        <v>650</v>
      </c>
    </row>
    <row r="49" spans="1:9" s="55" customFormat="1" ht="12.75" customHeight="1" x14ac:dyDescent="0.2">
      <c r="A49" s="37">
        <v>4</v>
      </c>
      <c r="B49" s="38" t="s">
        <v>153</v>
      </c>
      <c r="C49" s="39">
        <f>C50</f>
        <v>8500</v>
      </c>
      <c r="D49" s="39">
        <f>D50</f>
        <v>9500</v>
      </c>
      <c r="E49" s="39">
        <f>E50</f>
        <v>9500</v>
      </c>
      <c r="F49" s="164">
        <f>F50</f>
        <v>9500</v>
      </c>
    </row>
    <row r="50" spans="1:9" s="32" customFormat="1" ht="12.75" customHeight="1" x14ac:dyDescent="0.2">
      <c r="A50" s="33">
        <v>42</v>
      </c>
      <c r="B50" s="34" t="s">
        <v>134</v>
      </c>
      <c r="C50" s="35">
        <v>8500</v>
      </c>
      <c r="D50" s="35">
        <v>9500</v>
      </c>
      <c r="E50" s="35">
        <v>9500</v>
      </c>
      <c r="F50" s="165">
        <v>9500</v>
      </c>
    </row>
    <row r="51" spans="1:9" s="32" customFormat="1" ht="12.75" customHeight="1" x14ac:dyDescent="0.2">
      <c r="A51" s="161" t="s">
        <v>230</v>
      </c>
      <c r="B51" s="162" t="s">
        <v>229</v>
      </c>
      <c r="C51" s="30">
        <f>C52+C56</f>
        <v>6500</v>
      </c>
      <c r="D51" s="30">
        <f>D52+D56</f>
        <v>6500</v>
      </c>
      <c r="E51" s="30">
        <f>E52+E56</f>
        <v>6500</v>
      </c>
      <c r="F51" s="163">
        <f>F52+F56</f>
        <v>6500</v>
      </c>
    </row>
    <row r="52" spans="1:9" s="40" customFormat="1" ht="12.75" customHeight="1" x14ac:dyDescent="0.2">
      <c r="A52" s="37">
        <v>3</v>
      </c>
      <c r="B52" s="38" t="s">
        <v>158</v>
      </c>
      <c r="C52" s="39">
        <f>C53+C54+C55</f>
        <v>4000</v>
      </c>
      <c r="D52" s="39">
        <f>SUM(D53:D55)</f>
        <v>4000</v>
      </c>
      <c r="E52" s="39">
        <f>E53+E54+E55</f>
        <v>4000</v>
      </c>
      <c r="F52" s="164">
        <f>F53+F54+F55</f>
        <v>4000</v>
      </c>
    </row>
    <row r="53" spans="1:9" s="40" customFormat="1" ht="12.75" customHeight="1" x14ac:dyDescent="0.2">
      <c r="A53" s="33">
        <v>31</v>
      </c>
      <c r="B53" s="54" t="s">
        <v>135</v>
      </c>
      <c r="C53" s="35">
        <v>0</v>
      </c>
      <c r="D53" s="35">
        <v>0</v>
      </c>
      <c r="E53" s="35">
        <v>0</v>
      </c>
      <c r="F53" s="165">
        <v>0</v>
      </c>
    </row>
    <row r="54" spans="1:9" s="40" customFormat="1" ht="12.75" customHeight="1" x14ac:dyDescent="0.2">
      <c r="A54" s="33">
        <v>32</v>
      </c>
      <c r="B54" s="34" t="s">
        <v>162</v>
      </c>
      <c r="C54" s="35">
        <v>4000</v>
      </c>
      <c r="D54" s="35">
        <v>4000</v>
      </c>
      <c r="E54" s="35">
        <v>4000</v>
      </c>
      <c r="F54" s="165">
        <v>4000</v>
      </c>
    </row>
    <row r="55" spans="1:9" s="40" customFormat="1" ht="12.75" customHeight="1" x14ac:dyDescent="0.2">
      <c r="A55" s="33">
        <v>34</v>
      </c>
      <c r="B55" s="34" t="s">
        <v>137</v>
      </c>
      <c r="C55" s="35">
        <v>0</v>
      </c>
      <c r="D55" s="35">
        <v>0</v>
      </c>
      <c r="E55" s="35">
        <v>0</v>
      </c>
      <c r="F55" s="165">
        <v>0</v>
      </c>
    </row>
    <row r="56" spans="1:9" s="40" customFormat="1" ht="12.75" customHeight="1" x14ac:dyDescent="0.2">
      <c r="A56" s="37">
        <v>4</v>
      </c>
      <c r="B56" s="38" t="s">
        <v>153</v>
      </c>
      <c r="C56" s="39">
        <f>C57</f>
        <v>2500</v>
      </c>
      <c r="D56" s="39">
        <f>D57</f>
        <v>2500</v>
      </c>
      <c r="E56" s="39">
        <f>E57</f>
        <v>2500</v>
      </c>
      <c r="F56" s="164">
        <f>F57</f>
        <v>2500</v>
      </c>
    </row>
    <row r="57" spans="1:9" s="40" customFormat="1" ht="12.75" customHeight="1" x14ac:dyDescent="0.2">
      <c r="A57" s="33">
        <v>42</v>
      </c>
      <c r="B57" s="34" t="s">
        <v>134</v>
      </c>
      <c r="C57" s="35">
        <v>2500</v>
      </c>
      <c r="D57" s="35">
        <f>'RASHODI 4 RAZINA'!E224</f>
        <v>2500</v>
      </c>
      <c r="E57" s="35">
        <v>2500</v>
      </c>
      <c r="F57" s="165">
        <v>2500</v>
      </c>
    </row>
    <row r="58" spans="1:9" s="32" customFormat="1" ht="12.75" customHeight="1" x14ac:dyDescent="0.2">
      <c r="A58" s="161" t="s">
        <v>231</v>
      </c>
      <c r="B58" s="162" t="s">
        <v>151</v>
      </c>
      <c r="C58" s="30">
        <f>C61+C59</f>
        <v>0</v>
      </c>
      <c r="D58" s="30">
        <f>D61+D59</f>
        <v>0</v>
      </c>
      <c r="E58" s="30">
        <f>E61+E59</f>
        <v>0</v>
      </c>
      <c r="F58" s="163">
        <f>F61+F59</f>
        <v>0</v>
      </c>
    </row>
    <row r="59" spans="1:9" s="32" customFormat="1" ht="12.75" customHeight="1" x14ac:dyDescent="0.2">
      <c r="A59" s="37">
        <v>3</v>
      </c>
      <c r="B59" s="38" t="s">
        <v>158</v>
      </c>
      <c r="C59" s="39">
        <f>C60</f>
        <v>0</v>
      </c>
      <c r="D59" s="39">
        <v>0</v>
      </c>
      <c r="E59" s="39">
        <f>E60</f>
        <v>0</v>
      </c>
      <c r="F59" s="164">
        <f>F60</f>
        <v>0</v>
      </c>
    </row>
    <row r="60" spans="1:9" s="32" customFormat="1" ht="12.75" customHeight="1" x14ac:dyDescent="0.2">
      <c r="A60" s="33">
        <v>32</v>
      </c>
      <c r="B60" s="34" t="s">
        <v>162</v>
      </c>
      <c r="C60" s="35">
        <v>0</v>
      </c>
      <c r="D60" s="35">
        <v>0</v>
      </c>
      <c r="E60" s="35">
        <v>0</v>
      </c>
      <c r="F60" s="165">
        <v>0</v>
      </c>
    </row>
    <row r="61" spans="1:9" s="55" customFormat="1" ht="12.75" customHeight="1" x14ac:dyDescent="0.2">
      <c r="A61" s="37">
        <v>4</v>
      </c>
      <c r="B61" s="38" t="s">
        <v>153</v>
      </c>
      <c r="C61" s="39">
        <f t="shared" ref="C61:F61" si="3">C62</f>
        <v>0</v>
      </c>
      <c r="D61" s="39">
        <f t="shared" si="3"/>
        <v>0</v>
      </c>
      <c r="E61" s="39">
        <f t="shared" si="3"/>
        <v>0</v>
      </c>
      <c r="F61" s="164">
        <f t="shared" si="3"/>
        <v>0</v>
      </c>
      <c r="I61" s="220"/>
    </row>
    <row r="62" spans="1:9" s="40" customFormat="1" ht="12.75" customHeight="1" x14ac:dyDescent="0.2">
      <c r="A62" s="33">
        <v>42</v>
      </c>
      <c r="B62" s="34" t="s">
        <v>134</v>
      </c>
      <c r="C62" s="35">
        <v>0</v>
      </c>
      <c r="D62" s="35">
        <v>0</v>
      </c>
      <c r="E62" s="35">
        <v>0</v>
      </c>
      <c r="F62" s="165">
        <v>0</v>
      </c>
      <c r="I62" s="221"/>
    </row>
    <row r="63" spans="1:9" s="50" customFormat="1" ht="13.15" customHeight="1" x14ac:dyDescent="0.2">
      <c r="A63" s="166" t="s">
        <v>232</v>
      </c>
      <c r="B63" s="169" t="s">
        <v>233</v>
      </c>
      <c r="C63" s="47">
        <f>C64</f>
        <v>0</v>
      </c>
      <c r="D63" s="47">
        <f t="shared" ref="C63:F64" si="4">D64</f>
        <v>0</v>
      </c>
      <c r="E63" s="47">
        <f t="shared" si="4"/>
        <v>0</v>
      </c>
      <c r="F63" s="160">
        <f t="shared" si="4"/>
        <v>0</v>
      </c>
      <c r="I63" s="219"/>
    </row>
    <row r="64" spans="1:9" s="32" customFormat="1" ht="12.75" customHeight="1" x14ac:dyDescent="0.2">
      <c r="A64" s="161" t="s">
        <v>234</v>
      </c>
      <c r="B64" s="162" t="s">
        <v>235</v>
      </c>
      <c r="C64" s="30">
        <f t="shared" si="4"/>
        <v>0</v>
      </c>
      <c r="D64" s="30">
        <f t="shared" si="4"/>
        <v>0</v>
      </c>
      <c r="E64" s="30">
        <f t="shared" si="4"/>
        <v>0</v>
      </c>
      <c r="F64" s="163">
        <f t="shared" si="4"/>
        <v>0</v>
      </c>
      <c r="I64" s="222"/>
    </row>
    <row r="65" spans="1:6" s="64" customFormat="1" x14ac:dyDescent="0.2">
      <c r="A65" s="37">
        <v>3</v>
      </c>
      <c r="B65" s="38" t="s">
        <v>158</v>
      </c>
      <c r="C65" s="39">
        <f>C66+C67</f>
        <v>0</v>
      </c>
      <c r="D65" s="39">
        <f>D66+D67</f>
        <v>0</v>
      </c>
      <c r="E65" s="39">
        <f>E66+E67</f>
        <v>0</v>
      </c>
      <c r="F65" s="164">
        <f>F66+F67</f>
        <v>0</v>
      </c>
    </row>
    <row r="66" spans="1:6" s="64" customFormat="1" x14ac:dyDescent="0.2">
      <c r="A66" s="33">
        <v>31</v>
      </c>
      <c r="B66" s="54" t="s">
        <v>135</v>
      </c>
      <c r="C66" s="35">
        <v>0</v>
      </c>
      <c r="D66" s="35">
        <v>0</v>
      </c>
      <c r="E66" s="35">
        <v>0</v>
      </c>
      <c r="F66" s="165">
        <v>0</v>
      </c>
    </row>
    <row r="67" spans="1:6" s="64" customFormat="1" x14ac:dyDescent="0.2">
      <c r="A67" s="171">
        <v>32</v>
      </c>
      <c r="B67" s="172" t="s">
        <v>162</v>
      </c>
      <c r="C67" s="177">
        <v>0</v>
      </c>
      <c r="D67" s="177">
        <f>'RASHODI 4 RAZINA'!E248+'RASHODI 4 RAZINA'!E259</f>
        <v>0</v>
      </c>
      <c r="E67" s="177">
        <v>0</v>
      </c>
      <c r="F67" s="178">
        <v>0</v>
      </c>
    </row>
    <row r="68" spans="1:6" s="24" customFormat="1" ht="12" x14ac:dyDescent="0.2">
      <c r="D68" s="51"/>
      <c r="E68" s="51"/>
      <c r="F68" s="51"/>
    </row>
  </sheetData>
  <mergeCells count="8">
    <mergeCell ref="A1:F1"/>
    <mergeCell ref="A3:F3"/>
    <mergeCell ref="C6:C7"/>
    <mergeCell ref="A6:A7"/>
    <mergeCell ref="B6:B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K262"/>
  <sheetViews>
    <sheetView showGridLines="0" zoomScale="120" zoomScaleNormal="120" workbookViewId="0">
      <pane ySplit="1" topLeftCell="A125" activePane="bottomLeft" state="frozenSplit"/>
      <selection activeCell="K151" sqref="K151"/>
      <selection pane="bottomLeft" activeCell="E70" sqref="E70"/>
    </sheetView>
  </sheetViews>
  <sheetFormatPr defaultRowHeight="12.75" outlineLevelRow="3" x14ac:dyDescent="0.2"/>
  <cols>
    <col min="1" max="1" width="1.28515625" customWidth="1"/>
    <col min="2" max="2" width="6.7109375" customWidth="1"/>
    <col min="3" max="3" width="8" customWidth="1"/>
    <col min="4" max="4" width="52.7109375" customWidth="1"/>
    <col min="5" max="5" width="15.7109375" style="8" customWidth="1"/>
    <col min="6" max="6" width="1.28515625" style="134" customWidth="1"/>
    <col min="8" max="8" width="12.140625" style="262" bestFit="1" customWidth="1"/>
  </cols>
  <sheetData>
    <row r="1" spans="2:8" ht="7.15" customHeight="1" x14ac:dyDescent="0.2"/>
    <row r="2" spans="2:8" x14ac:dyDescent="0.2">
      <c r="E2" s="200"/>
    </row>
    <row r="3" spans="2:8" ht="14.1" customHeight="1" x14ac:dyDescent="0.2">
      <c r="E3" s="218" t="s">
        <v>276</v>
      </c>
    </row>
    <row r="4" spans="2:8" ht="7.15" customHeight="1" thickBot="1" x14ac:dyDescent="0.25"/>
    <row r="5" spans="2:8" s="7" customFormat="1" ht="23.45" customHeight="1" thickTop="1" thickBot="1" x14ac:dyDescent="0.25">
      <c r="B5" s="6" t="s">
        <v>0</v>
      </c>
      <c r="C5" s="6" t="s">
        <v>1</v>
      </c>
      <c r="D5" s="6" t="s">
        <v>2</v>
      </c>
      <c r="E5" s="21" t="s">
        <v>211</v>
      </c>
      <c r="H5" s="263"/>
    </row>
    <row r="6" spans="2:8" ht="13.9" customHeight="1" thickTop="1" x14ac:dyDescent="0.2">
      <c r="B6" s="320" t="s">
        <v>346</v>
      </c>
      <c r="C6" s="320"/>
      <c r="D6" s="320"/>
      <c r="E6" s="14">
        <f t="shared" ref="E6:E9" si="0">E7</f>
        <v>1769711</v>
      </c>
    </row>
    <row r="7" spans="2:8" ht="13.15" customHeight="1" x14ac:dyDescent="0.2">
      <c r="B7" s="325" t="s">
        <v>345</v>
      </c>
      <c r="C7" s="325"/>
      <c r="D7" s="325"/>
      <c r="E7" s="15">
        <f t="shared" si="0"/>
        <v>1769711</v>
      </c>
    </row>
    <row r="8" spans="2:8" ht="13.15" customHeight="1" x14ac:dyDescent="0.2">
      <c r="B8" s="324" t="s">
        <v>292</v>
      </c>
      <c r="C8" s="324"/>
      <c r="D8" s="324"/>
      <c r="E8" s="16">
        <f t="shared" si="0"/>
        <v>1769711</v>
      </c>
    </row>
    <row r="9" spans="2:8" ht="13.15" customHeight="1" x14ac:dyDescent="0.2">
      <c r="B9" s="323" t="s">
        <v>3</v>
      </c>
      <c r="C9" s="323"/>
      <c r="D9" s="323"/>
      <c r="E9" s="17">
        <f t="shared" si="0"/>
        <v>1769711</v>
      </c>
    </row>
    <row r="10" spans="2:8" ht="13.15" customHeight="1" x14ac:dyDescent="0.2">
      <c r="B10" s="322" t="s">
        <v>4</v>
      </c>
      <c r="C10" s="322"/>
      <c r="D10" s="322"/>
      <c r="E10" s="18">
        <f>E27+E70+E108+E139+E203+E233+E243+E253+E258</f>
        <v>1769711</v>
      </c>
    </row>
    <row r="11" spans="2:8" s="25" customFormat="1" ht="13.15" customHeight="1" x14ac:dyDescent="0.2">
      <c r="B11" s="321" t="s">
        <v>344</v>
      </c>
      <c r="C11" s="321"/>
      <c r="D11" s="321"/>
      <c r="E11" s="19">
        <f>E26</f>
        <v>81611</v>
      </c>
      <c r="F11" s="134"/>
      <c r="H11" s="262"/>
    </row>
    <row r="12" spans="2:8" s="25" customFormat="1" ht="13.35" customHeight="1" x14ac:dyDescent="0.2">
      <c r="B12" s="319" t="s">
        <v>79</v>
      </c>
      <c r="C12" s="319"/>
      <c r="D12" s="319"/>
      <c r="E12" s="11">
        <f t="shared" ref="E12" si="1">E13</f>
        <v>0</v>
      </c>
      <c r="F12" s="134"/>
      <c r="H12" s="262"/>
    </row>
    <row r="13" spans="2:8" s="56" customFormat="1" ht="13.35" customHeight="1" x14ac:dyDescent="0.2">
      <c r="B13" s="59">
        <v>3</v>
      </c>
      <c r="C13" s="3"/>
      <c r="D13" s="3" t="s">
        <v>118</v>
      </c>
      <c r="E13" s="60">
        <f t="shared" ref="E13" si="2">E14+E23</f>
        <v>0</v>
      </c>
      <c r="H13" s="264"/>
    </row>
    <row r="14" spans="2:8" s="56" customFormat="1" ht="13.35" customHeight="1" x14ac:dyDescent="0.2">
      <c r="B14" s="59">
        <v>31</v>
      </c>
      <c r="C14" s="3"/>
      <c r="D14" s="3" t="s">
        <v>127</v>
      </c>
      <c r="E14" s="60">
        <f t="shared" ref="E14" si="3">E15+E18+E20</f>
        <v>0</v>
      </c>
      <c r="H14" s="264"/>
    </row>
    <row r="15" spans="2:8" s="58" customFormat="1" ht="13.35" customHeight="1" x14ac:dyDescent="0.2">
      <c r="B15" s="59">
        <v>311</v>
      </c>
      <c r="C15" s="3"/>
      <c r="D15" s="3" t="s">
        <v>128</v>
      </c>
      <c r="E15" s="60">
        <f t="shared" ref="E15" si="4">E16+E17</f>
        <v>0</v>
      </c>
      <c r="H15" s="265"/>
    </row>
    <row r="16" spans="2:8" s="41" customFormat="1" ht="13.35" customHeight="1" outlineLevel="1" x14ac:dyDescent="0.2">
      <c r="B16" s="61">
        <v>3111</v>
      </c>
      <c r="C16" s="66"/>
      <c r="D16" s="66" t="s">
        <v>74</v>
      </c>
      <c r="E16" s="62">
        <v>0</v>
      </c>
      <c r="H16" s="266"/>
    </row>
    <row r="17" spans="2:8" s="41" customFormat="1" ht="13.35" customHeight="1" outlineLevel="1" x14ac:dyDescent="0.2">
      <c r="B17" s="61">
        <v>3113</v>
      </c>
      <c r="C17" s="201"/>
      <c r="D17" s="201" t="s">
        <v>62</v>
      </c>
      <c r="E17" s="62">
        <v>0</v>
      </c>
      <c r="H17" s="266"/>
    </row>
    <row r="18" spans="2:8" s="58" customFormat="1" ht="13.35" customHeight="1" x14ac:dyDescent="0.2">
      <c r="B18" s="59">
        <v>312</v>
      </c>
      <c r="C18" s="67"/>
      <c r="D18" s="67" t="s">
        <v>82</v>
      </c>
      <c r="E18" s="60">
        <f t="shared" ref="E18" si="5">E19</f>
        <v>0</v>
      </c>
      <c r="H18" s="265"/>
    </row>
    <row r="19" spans="2:8" s="58" customFormat="1" ht="13.35" customHeight="1" x14ac:dyDescent="0.2">
      <c r="B19" s="61">
        <v>3121</v>
      </c>
      <c r="C19" s="66"/>
      <c r="D19" s="66" t="s">
        <v>82</v>
      </c>
      <c r="E19" s="62">
        <v>0</v>
      </c>
      <c r="H19" s="265"/>
    </row>
    <row r="20" spans="2:8" s="58" customFormat="1" ht="13.35" customHeight="1" x14ac:dyDescent="0.2">
      <c r="B20" s="59">
        <v>313</v>
      </c>
      <c r="C20" s="67"/>
      <c r="D20" s="67" t="s">
        <v>159</v>
      </c>
      <c r="E20" s="60">
        <f t="shared" ref="E20" si="6">E21+E22</f>
        <v>0</v>
      </c>
      <c r="H20" s="265"/>
    </row>
    <row r="21" spans="2:8" s="58" customFormat="1" ht="13.35" customHeight="1" outlineLevel="1" x14ac:dyDescent="0.2">
      <c r="B21" s="61">
        <v>3132</v>
      </c>
      <c r="C21" s="201"/>
      <c r="D21" s="201" t="s">
        <v>164</v>
      </c>
      <c r="E21" s="62">
        <v>0</v>
      </c>
      <c r="H21" s="265"/>
    </row>
    <row r="22" spans="2:8" s="58" customFormat="1" ht="13.35" customHeight="1" outlineLevel="1" x14ac:dyDescent="0.2">
      <c r="B22" s="61">
        <v>3133</v>
      </c>
      <c r="C22" s="66"/>
      <c r="D22" s="66" t="s">
        <v>163</v>
      </c>
      <c r="E22" s="62">
        <v>0</v>
      </c>
      <c r="H22" s="265"/>
    </row>
    <row r="23" spans="2:8" s="56" customFormat="1" ht="13.35" customHeight="1" x14ac:dyDescent="0.2">
      <c r="B23" s="59">
        <v>32</v>
      </c>
      <c r="C23" s="68"/>
      <c r="D23" s="68" t="s">
        <v>162</v>
      </c>
      <c r="E23" s="60">
        <f t="shared" ref="E23:E24" si="7">E24</f>
        <v>0</v>
      </c>
      <c r="H23" s="264"/>
    </row>
    <row r="24" spans="2:8" s="58" customFormat="1" ht="13.35" customHeight="1" x14ac:dyDescent="0.2">
      <c r="B24" s="59">
        <v>329</v>
      </c>
      <c r="C24" s="67"/>
      <c r="D24" s="67" t="s">
        <v>52</v>
      </c>
      <c r="E24" s="60">
        <f t="shared" si="7"/>
        <v>0</v>
      </c>
      <c r="H24" s="265"/>
    </row>
    <row r="25" spans="2:8" s="56" customFormat="1" ht="13.35" customHeight="1" x14ac:dyDescent="0.2">
      <c r="B25" s="61">
        <v>3295</v>
      </c>
      <c r="C25" s="66"/>
      <c r="D25" s="66" t="s">
        <v>50</v>
      </c>
      <c r="E25" s="62">
        <v>0</v>
      </c>
      <c r="H25" s="264"/>
    </row>
    <row r="26" spans="2:8" s="25" customFormat="1" ht="13.35" customHeight="1" x14ac:dyDescent="0.2">
      <c r="B26" s="321" t="s">
        <v>165</v>
      </c>
      <c r="C26" s="321"/>
      <c r="D26" s="321"/>
      <c r="E26" s="19">
        <f>E27</f>
        <v>81611</v>
      </c>
      <c r="F26" s="134"/>
      <c r="H26" s="262"/>
    </row>
    <row r="27" spans="2:8" ht="13.35" customHeight="1" x14ac:dyDescent="0.2">
      <c r="B27" s="319" t="s">
        <v>5</v>
      </c>
      <c r="C27" s="319"/>
      <c r="D27" s="319"/>
      <c r="E27" s="13">
        <f t="shared" ref="E27" si="8">E28</f>
        <v>81611</v>
      </c>
    </row>
    <row r="28" spans="2:8" ht="13.35" customHeight="1" x14ac:dyDescent="0.2">
      <c r="B28" s="3" t="s">
        <v>6</v>
      </c>
      <c r="C28" s="3"/>
      <c r="D28" s="3" t="s">
        <v>118</v>
      </c>
      <c r="E28" s="9">
        <f>E32+E64+E29</f>
        <v>81611</v>
      </c>
    </row>
    <row r="29" spans="2:8" s="80" customFormat="1" ht="13.35" customHeight="1" x14ac:dyDescent="0.2">
      <c r="B29" s="3" t="s">
        <v>61</v>
      </c>
      <c r="C29" s="3"/>
      <c r="D29" s="3" t="s">
        <v>135</v>
      </c>
      <c r="E29" s="9">
        <f>E30</f>
        <v>531</v>
      </c>
      <c r="F29" s="134"/>
      <c r="H29" s="262"/>
    </row>
    <row r="30" spans="2:8" s="80" customFormat="1" ht="13.35" customHeight="1" x14ac:dyDescent="0.2">
      <c r="B30" s="3" t="s">
        <v>80</v>
      </c>
      <c r="C30" s="3"/>
      <c r="D30" s="3" t="s">
        <v>136</v>
      </c>
      <c r="E30" s="9">
        <f>E31</f>
        <v>531</v>
      </c>
      <c r="F30" s="134"/>
      <c r="H30" s="262"/>
    </row>
    <row r="31" spans="2:8" s="80" customFormat="1" ht="13.35" customHeight="1" x14ac:dyDescent="0.2">
      <c r="B31" s="5" t="s">
        <v>81</v>
      </c>
      <c r="C31" s="5" t="s">
        <v>293</v>
      </c>
      <c r="D31" s="5" t="s">
        <v>82</v>
      </c>
      <c r="E31" s="62">
        <v>531</v>
      </c>
      <c r="F31" s="134"/>
      <c r="H31" s="262"/>
    </row>
    <row r="32" spans="2:8" ht="13.35" customHeight="1" x14ac:dyDescent="0.2">
      <c r="B32" s="3" t="s">
        <v>7</v>
      </c>
      <c r="C32" s="3"/>
      <c r="D32" s="3" t="s">
        <v>119</v>
      </c>
      <c r="E32" s="10">
        <f>E33+E39+E45+E55+E57</f>
        <v>81045</v>
      </c>
    </row>
    <row r="33" spans="2:8" ht="13.35" customHeight="1" x14ac:dyDescent="0.2">
      <c r="B33" s="3" t="s">
        <v>8</v>
      </c>
      <c r="C33" s="3"/>
      <c r="D33" s="3" t="s">
        <v>120</v>
      </c>
      <c r="E33" s="10">
        <f>SUM(E34:E38)</f>
        <v>19830</v>
      </c>
    </row>
    <row r="34" spans="2:8" ht="13.35" customHeight="1" outlineLevel="1" x14ac:dyDescent="0.2">
      <c r="B34" s="5" t="s">
        <v>9</v>
      </c>
      <c r="C34" s="5" t="s">
        <v>294</v>
      </c>
      <c r="D34" s="5" t="s">
        <v>10</v>
      </c>
      <c r="E34" s="62">
        <v>4900</v>
      </c>
    </row>
    <row r="35" spans="2:8" ht="13.35" customHeight="1" outlineLevel="1" x14ac:dyDescent="0.2">
      <c r="B35" s="5" t="s">
        <v>11</v>
      </c>
      <c r="C35" s="5" t="s">
        <v>295</v>
      </c>
      <c r="D35" s="5" t="s">
        <v>274</v>
      </c>
      <c r="E35" s="62">
        <v>14000</v>
      </c>
    </row>
    <row r="36" spans="2:8" ht="13.35" customHeight="1" outlineLevel="1" x14ac:dyDescent="0.2">
      <c r="B36" s="5" t="s">
        <v>12</v>
      </c>
      <c r="C36" s="5" t="s">
        <v>296</v>
      </c>
      <c r="D36" s="5" t="s">
        <v>13</v>
      </c>
      <c r="E36" s="62">
        <v>750</v>
      </c>
    </row>
    <row r="37" spans="2:8" ht="13.35" customHeight="1" outlineLevel="1" x14ac:dyDescent="0.2">
      <c r="B37" s="5" t="s">
        <v>14</v>
      </c>
      <c r="C37" s="5" t="s">
        <v>298</v>
      </c>
      <c r="D37" s="5" t="s">
        <v>15</v>
      </c>
      <c r="E37" s="62">
        <v>0</v>
      </c>
    </row>
    <row r="38" spans="2:8" s="134" customFormat="1" ht="13.35" customHeight="1" outlineLevel="1" x14ac:dyDescent="0.2">
      <c r="B38" s="57">
        <v>3214</v>
      </c>
      <c r="C38" s="5" t="s">
        <v>299</v>
      </c>
      <c r="D38" s="5" t="s">
        <v>15</v>
      </c>
      <c r="E38" s="62">
        <v>180</v>
      </c>
      <c r="H38" s="262"/>
    </row>
    <row r="39" spans="2:8" ht="13.35" customHeight="1" x14ac:dyDescent="0.2">
      <c r="B39" s="3" t="s">
        <v>16</v>
      </c>
      <c r="C39" s="3"/>
      <c r="D39" s="3" t="s">
        <v>121</v>
      </c>
      <c r="E39" s="10">
        <f>SUM(E40:E44)</f>
        <v>27670</v>
      </c>
    </row>
    <row r="40" spans="2:8" s="56" customFormat="1" ht="13.35" customHeight="1" outlineLevel="1" x14ac:dyDescent="0.2">
      <c r="B40" s="207" t="s">
        <v>17</v>
      </c>
      <c r="C40" s="207" t="s">
        <v>300</v>
      </c>
      <c r="D40" s="207" t="s">
        <v>18</v>
      </c>
      <c r="E40" s="62">
        <v>10100</v>
      </c>
      <c r="H40" s="264"/>
    </row>
    <row r="41" spans="2:8" ht="13.35" customHeight="1" outlineLevel="1" x14ac:dyDescent="0.2">
      <c r="B41" s="5" t="s">
        <v>19</v>
      </c>
      <c r="C41" s="5" t="s">
        <v>297</v>
      </c>
      <c r="D41" s="5" t="s">
        <v>20</v>
      </c>
      <c r="E41" s="62">
        <v>16770</v>
      </c>
    </row>
    <row r="42" spans="2:8" ht="13.35" customHeight="1" outlineLevel="1" x14ac:dyDescent="0.2">
      <c r="B42" s="5" t="s">
        <v>21</v>
      </c>
      <c r="C42" s="5" t="s">
        <v>301</v>
      </c>
      <c r="D42" s="5" t="s">
        <v>22</v>
      </c>
      <c r="E42" s="62">
        <v>0</v>
      </c>
    </row>
    <row r="43" spans="2:8" ht="13.35" customHeight="1" outlineLevel="1" x14ac:dyDescent="0.2">
      <c r="B43" s="5" t="s">
        <v>23</v>
      </c>
      <c r="C43" s="5" t="s">
        <v>302</v>
      </c>
      <c r="D43" s="5" t="s">
        <v>286</v>
      </c>
      <c r="E43" s="62">
        <v>800</v>
      </c>
    </row>
    <row r="44" spans="2:8" s="134" customFormat="1" ht="13.35" customHeight="1" outlineLevel="1" x14ac:dyDescent="0.2">
      <c r="B44" s="57">
        <v>3227</v>
      </c>
      <c r="C44" s="5" t="s">
        <v>303</v>
      </c>
      <c r="D44" s="5" t="s">
        <v>304</v>
      </c>
      <c r="E44" s="62">
        <v>0</v>
      </c>
      <c r="H44" s="262"/>
    </row>
    <row r="45" spans="2:8" ht="13.35" customHeight="1" x14ac:dyDescent="0.2">
      <c r="B45" s="3" t="s">
        <v>24</v>
      </c>
      <c r="C45" s="3"/>
      <c r="D45" s="3" t="s">
        <v>122</v>
      </c>
      <c r="E45" s="10">
        <f>SUM(E46:E54)</f>
        <v>32075</v>
      </c>
    </row>
    <row r="46" spans="2:8" ht="13.35" customHeight="1" outlineLevel="1" x14ac:dyDescent="0.2">
      <c r="B46" s="5" t="s">
        <v>25</v>
      </c>
      <c r="C46" s="5" t="s">
        <v>305</v>
      </c>
      <c r="D46" s="5" t="s">
        <v>288</v>
      </c>
      <c r="E46" s="62">
        <v>990</v>
      </c>
    </row>
    <row r="47" spans="2:8" ht="13.35" customHeight="1" outlineLevel="1" x14ac:dyDescent="0.2">
      <c r="B47" s="5" t="s">
        <v>26</v>
      </c>
      <c r="C47" s="5" t="s">
        <v>306</v>
      </c>
      <c r="D47" s="5" t="s">
        <v>307</v>
      </c>
      <c r="E47" s="62">
        <v>0</v>
      </c>
    </row>
    <row r="48" spans="2:8" ht="13.35" customHeight="1" outlineLevel="1" x14ac:dyDescent="0.2">
      <c r="B48" s="5" t="s">
        <v>27</v>
      </c>
      <c r="C48" s="5" t="s">
        <v>308</v>
      </c>
      <c r="D48" s="5" t="s">
        <v>28</v>
      </c>
      <c r="E48" s="62">
        <v>0</v>
      </c>
    </row>
    <row r="49" spans="2:8" ht="13.35" customHeight="1" outlineLevel="1" x14ac:dyDescent="0.2">
      <c r="B49" s="5" t="s">
        <v>29</v>
      </c>
      <c r="C49" s="5" t="s">
        <v>309</v>
      </c>
      <c r="D49" s="5" t="s">
        <v>30</v>
      </c>
      <c r="E49" s="62">
        <v>5250</v>
      </c>
    </row>
    <row r="50" spans="2:8" s="134" customFormat="1" ht="13.35" customHeight="1" outlineLevel="1" x14ac:dyDescent="0.2">
      <c r="B50" s="5" t="s">
        <v>85</v>
      </c>
      <c r="C50" s="5" t="s">
        <v>310</v>
      </c>
      <c r="D50" s="5" t="s">
        <v>86</v>
      </c>
      <c r="E50" s="62">
        <v>18820</v>
      </c>
      <c r="H50" s="262"/>
    </row>
    <row r="51" spans="2:8" ht="13.35" customHeight="1" outlineLevel="1" x14ac:dyDescent="0.2">
      <c r="B51" s="5" t="s">
        <v>31</v>
      </c>
      <c r="C51" s="5" t="s">
        <v>311</v>
      </c>
      <c r="D51" s="5" t="s">
        <v>32</v>
      </c>
      <c r="E51" s="62">
        <v>3200</v>
      </c>
    </row>
    <row r="52" spans="2:8" ht="13.35" customHeight="1" outlineLevel="1" x14ac:dyDescent="0.2">
      <c r="B52" s="5" t="s">
        <v>33</v>
      </c>
      <c r="C52" s="5" t="s">
        <v>312</v>
      </c>
      <c r="D52" s="5" t="s">
        <v>34</v>
      </c>
      <c r="E52" s="62">
        <v>100</v>
      </c>
    </row>
    <row r="53" spans="2:8" ht="13.35" customHeight="1" outlineLevel="1" x14ac:dyDescent="0.2">
      <c r="B53" s="5" t="s">
        <v>35</v>
      </c>
      <c r="C53" s="5" t="s">
        <v>313</v>
      </c>
      <c r="D53" s="5" t="s">
        <v>36</v>
      </c>
      <c r="E53" s="62">
        <v>2765</v>
      </c>
    </row>
    <row r="54" spans="2:8" ht="13.35" customHeight="1" outlineLevel="1" x14ac:dyDescent="0.2">
      <c r="B54" s="5" t="s">
        <v>37</v>
      </c>
      <c r="C54" s="5" t="s">
        <v>314</v>
      </c>
      <c r="D54" s="5" t="s">
        <v>38</v>
      </c>
      <c r="E54" s="62">
        <v>950</v>
      </c>
    </row>
    <row r="55" spans="2:8" ht="13.35" customHeight="1" x14ac:dyDescent="0.2">
      <c r="B55" s="3" t="s">
        <v>39</v>
      </c>
      <c r="C55" s="3"/>
      <c r="D55" s="3" t="s">
        <v>123</v>
      </c>
      <c r="E55" s="10">
        <f t="shared" ref="E55" si="9">E56</f>
        <v>50</v>
      </c>
    </row>
    <row r="56" spans="2:8" ht="13.35" customHeight="1" x14ac:dyDescent="0.2">
      <c r="B56" s="5" t="s">
        <v>40</v>
      </c>
      <c r="C56" s="5" t="s">
        <v>315</v>
      </c>
      <c r="D56" s="5" t="s">
        <v>41</v>
      </c>
      <c r="E56" s="62">
        <v>50</v>
      </c>
    </row>
    <row r="57" spans="2:8" ht="13.35" customHeight="1" x14ac:dyDescent="0.2">
      <c r="B57" s="3" t="s">
        <v>42</v>
      </c>
      <c r="C57" s="3"/>
      <c r="D57" s="3" t="s">
        <v>124</v>
      </c>
      <c r="E57" s="10">
        <f>SUM(E58:E63)</f>
        <v>1420</v>
      </c>
    </row>
    <row r="58" spans="2:8" ht="13.35" customHeight="1" outlineLevel="1" x14ac:dyDescent="0.2">
      <c r="B58" s="5" t="s">
        <v>43</v>
      </c>
      <c r="C58" s="5" t="s">
        <v>316</v>
      </c>
      <c r="D58" s="5" t="s">
        <v>44</v>
      </c>
      <c r="E58" s="62">
        <v>0</v>
      </c>
    </row>
    <row r="59" spans="2:8" ht="13.35" customHeight="1" outlineLevel="1" x14ac:dyDescent="0.2">
      <c r="B59" s="5" t="s">
        <v>45</v>
      </c>
      <c r="C59" s="5" t="s">
        <v>317</v>
      </c>
      <c r="D59" s="5" t="s">
        <v>46</v>
      </c>
      <c r="E59" s="62">
        <v>1000</v>
      </c>
    </row>
    <row r="60" spans="2:8" ht="13.35" customHeight="1" outlineLevel="1" x14ac:dyDescent="0.2">
      <c r="B60" s="5" t="s">
        <v>47</v>
      </c>
      <c r="C60" s="5" t="s">
        <v>318</v>
      </c>
      <c r="D60" s="5" t="s">
        <v>48</v>
      </c>
      <c r="E60" s="62">
        <v>200</v>
      </c>
    </row>
    <row r="61" spans="2:8" ht="13.35" customHeight="1" outlineLevel="1" x14ac:dyDescent="0.2">
      <c r="B61" s="5" t="s">
        <v>49</v>
      </c>
      <c r="C61" s="5" t="s">
        <v>319</v>
      </c>
      <c r="D61" s="5" t="s">
        <v>50</v>
      </c>
      <c r="E61" s="62">
        <v>150</v>
      </c>
    </row>
    <row r="62" spans="2:8" ht="13.35" customHeight="1" outlineLevel="1" x14ac:dyDescent="0.2">
      <c r="B62" s="5" t="s">
        <v>51</v>
      </c>
      <c r="C62" s="5" t="s">
        <v>320</v>
      </c>
      <c r="D62" s="5" t="s">
        <v>52</v>
      </c>
      <c r="E62" s="62">
        <v>0</v>
      </c>
    </row>
    <row r="63" spans="2:8" s="134" customFormat="1" ht="13.35" customHeight="1" outlineLevel="1" x14ac:dyDescent="0.2">
      <c r="B63" s="253">
        <v>3299</v>
      </c>
      <c r="C63" s="5" t="s">
        <v>321</v>
      </c>
      <c r="D63" s="5" t="s">
        <v>52</v>
      </c>
      <c r="E63" s="62">
        <v>70</v>
      </c>
      <c r="H63" s="262"/>
    </row>
    <row r="64" spans="2:8" ht="13.35" customHeight="1" x14ac:dyDescent="0.2">
      <c r="B64" s="3" t="s">
        <v>53</v>
      </c>
      <c r="C64" s="3"/>
      <c r="D64" s="3" t="s">
        <v>125</v>
      </c>
      <c r="E64" s="10">
        <f t="shared" ref="E64" si="10">E65</f>
        <v>35</v>
      </c>
    </row>
    <row r="65" spans="2:8" ht="13.35" customHeight="1" x14ac:dyDescent="0.2">
      <c r="B65" s="3" t="s">
        <v>54</v>
      </c>
      <c r="C65" s="3"/>
      <c r="D65" s="3" t="s">
        <v>126</v>
      </c>
      <c r="E65" s="10">
        <f>SUM(E66:E68)</f>
        <v>35</v>
      </c>
    </row>
    <row r="66" spans="2:8" ht="13.35" customHeight="1" outlineLevel="1" x14ac:dyDescent="0.2">
      <c r="B66" s="5" t="s">
        <v>55</v>
      </c>
      <c r="C66" s="5" t="s">
        <v>478</v>
      </c>
      <c r="D66" s="5" t="s">
        <v>56</v>
      </c>
      <c r="E66" s="62">
        <v>0</v>
      </c>
    </row>
    <row r="67" spans="2:8" ht="13.35" customHeight="1" outlineLevel="1" x14ac:dyDescent="0.2">
      <c r="B67" s="5" t="s">
        <v>57</v>
      </c>
      <c r="C67" s="5" t="s">
        <v>322</v>
      </c>
      <c r="D67" s="5" t="s">
        <v>58</v>
      </c>
      <c r="E67" s="62">
        <v>30</v>
      </c>
    </row>
    <row r="68" spans="2:8" s="65" customFormat="1" ht="13.35" customHeight="1" outlineLevel="1" x14ac:dyDescent="0.2">
      <c r="B68" s="253">
        <v>3434</v>
      </c>
      <c r="C68" s="5" t="s">
        <v>323</v>
      </c>
      <c r="D68" s="5" t="s">
        <v>65</v>
      </c>
      <c r="E68" s="62">
        <v>5</v>
      </c>
      <c r="F68" s="134"/>
      <c r="H68" s="262"/>
    </row>
    <row r="69" spans="2:8" ht="13.35" customHeight="1" x14ac:dyDescent="0.2">
      <c r="B69" s="318" t="s">
        <v>59</v>
      </c>
      <c r="C69" s="318"/>
      <c r="D69" s="318"/>
      <c r="E69" s="12">
        <f>E70+E108+E139+E203+E233</f>
        <v>1688100</v>
      </c>
    </row>
    <row r="70" spans="2:8" ht="13.35" customHeight="1" x14ac:dyDescent="0.2">
      <c r="B70" s="319" t="s">
        <v>60</v>
      </c>
      <c r="C70" s="319"/>
      <c r="D70" s="319"/>
      <c r="E70" s="11">
        <f>E71+E97</f>
        <v>42800</v>
      </c>
    </row>
    <row r="71" spans="2:8" ht="13.35" customHeight="1" x14ac:dyDescent="0.2">
      <c r="B71" s="3" t="s">
        <v>6</v>
      </c>
      <c r="C71" s="3"/>
      <c r="D71" s="3" t="s">
        <v>118</v>
      </c>
      <c r="E71" s="10">
        <v>40600</v>
      </c>
    </row>
    <row r="72" spans="2:8" ht="13.35" customHeight="1" x14ac:dyDescent="0.2">
      <c r="B72" s="3" t="s">
        <v>7</v>
      </c>
      <c r="C72" s="3"/>
      <c r="D72" s="3" t="s">
        <v>119</v>
      </c>
      <c r="E72" s="10">
        <f>E73+E76+E82+E90</f>
        <v>39700</v>
      </c>
    </row>
    <row r="73" spans="2:8" ht="13.35" customHeight="1" x14ac:dyDescent="0.2">
      <c r="B73" s="3" t="s">
        <v>8</v>
      </c>
      <c r="C73" s="3"/>
      <c r="D73" s="3" t="s">
        <v>129</v>
      </c>
      <c r="E73" s="10">
        <f>E74+E75</f>
        <v>500</v>
      </c>
    </row>
    <row r="74" spans="2:8" ht="13.35" customHeight="1" outlineLevel="1" x14ac:dyDescent="0.2">
      <c r="B74" s="5" t="s">
        <v>9</v>
      </c>
      <c r="C74" s="5" t="s">
        <v>324</v>
      </c>
      <c r="D74" s="5" t="s">
        <v>10</v>
      </c>
      <c r="E74" s="62">
        <v>500</v>
      </c>
    </row>
    <row r="75" spans="2:8" s="134" customFormat="1" ht="13.35" customHeight="1" outlineLevel="1" x14ac:dyDescent="0.2">
      <c r="B75" s="57">
        <v>3213</v>
      </c>
      <c r="C75" s="5" t="s">
        <v>325</v>
      </c>
      <c r="D75" s="5" t="s">
        <v>13</v>
      </c>
      <c r="E75" s="62">
        <v>0</v>
      </c>
      <c r="H75" s="262"/>
    </row>
    <row r="76" spans="2:8" ht="13.35" customHeight="1" x14ac:dyDescent="0.2">
      <c r="B76" s="3" t="s">
        <v>16</v>
      </c>
      <c r="C76" s="3"/>
      <c r="D76" s="3" t="s">
        <v>121</v>
      </c>
      <c r="E76" s="10">
        <f>SUM(E77:E81)</f>
        <v>3700</v>
      </c>
    </row>
    <row r="77" spans="2:8" ht="13.35" customHeight="1" outlineLevel="1" x14ac:dyDescent="0.2">
      <c r="B77" s="5" t="s">
        <v>17</v>
      </c>
      <c r="C77" s="5" t="s">
        <v>327</v>
      </c>
      <c r="D77" s="5" t="s">
        <v>326</v>
      </c>
      <c r="E77" s="62">
        <v>600</v>
      </c>
    </row>
    <row r="78" spans="2:8" ht="13.35" customHeight="1" outlineLevel="1" x14ac:dyDescent="0.2">
      <c r="B78" s="57">
        <v>3222</v>
      </c>
      <c r="C78" s="5"/>
      <c r="D78" s="5" t="s">
        <v>83</v>
      </c>
      <c r="E78" s="62">
        <v>0</v>
      </c>
    </row>
    <row r="79" spans="2:8" ht="13.35" customHeight="1" outlineLevel="1" x14ac:dyDescent="0.2">
      <c r="B79" s="5" t="s">
        <v>21</v>
      </c>
      <c r="C79" s="5" t="s">
        <v>328</v>
      </c>
      <c r="D79" s="5" t="s">
        <v>22</v>
      </c>
      <c r="E79" s="62">
        <v>1100</v>
      </c>
    </row>
    <row r="80" spans="2:8" ht="13.35" customHeight="1" outlineLevel="1" x14ac:dyDescent="0.2">
      <c r="B80" s="5" t="s">
        <v>23</v>
      </c>
      <c r="C80" s="5" t="s">
        <v>329</v>
      </c>
      <c r="D80" s="5" t="s">
        <v>287</v>
      </c>
      <c r="E80" s="62">
        <v>2000</v>
      </c>
    </row>
    <row r="81" spans="2:8" s="134" customFormat="1" ht="13.35" customHeight="1" outlineLevel="1" x14ac:dyDescent="0.2">
      <c r="B81" s="258">
        <v>3227</v>
      </c>
      <c r="C81" s="5"/>
      <c r="D81" s="5" t="s">
        <v>304</v>
      </c>
      <c r="E81" s="62">
        <v>0</v>
      </c>
      <c r="H81" s="262"/>
    </row>
    <row r="82" spans="2:8" ht="13.35" customHeight="1" x14ac:dyDescent="0.2">
      <c r="B82" s="3" t="s">
        <v>24</v>
      </c>
      <c r="C82" s="3"/>
      <c r="D82" s="3" t="s">
        <v>122</v>
      </c>
      <c r="E82" s="10">
        <f>SUM(E83:E87)</f>
        <v>2500</v>
      </c>
    </row>
    <row r="83" spans="2:8" s="134" customFormat="1" ht="13.35" customHeight="1" outlineLevel="1" x14ac:dyDescent="0.2">
      <c r="B83" s="258">
        <v>3231</v>
      </c>
      <c r="C83" s="252"/>
      <c r="D83" s="5" t="s">
        <v>330</v>
      </c>
      <c r="E83" s="259">
        <v>0</v>
      </c>
      <c r="H83" s="262"/>
    </row>
    <row r="84" spans="2:8" ht="13.35" customHeight="1" outlineLevel="1" x14ac:dyDescent="0.2">
      <c r="B84" s="5" t="s">
        <v>26</v>
      </c>
      <c r="C84" s="5" t="s">
        <v>331</v>
      </c>
      <c r="D84" s="5" t="s">
        <v>63</v>
      </c>
      <c r="E84" s="62">
        <v>500</v>
      </c>
    </row>
    <row r="85" spans="2:8" s="134" customFormat="1" ht="13.35" customHeight="1" outlineLevel="1" x14ac:dyDescent="0.2">
      <c r="B85" s="57">
        <v>3237</v>
      </c>
      <c r="C85" s="5" t="s">
        <v>333</v>
      </c>
      <c r="D85" s="5" t="s">
        <v>334</v>
      </c>
      <c r="E85" s="62">
        <v>0</v>
      </c>
      <c r="H85" s="262"/>
    </row>
    <row r="86" spans="2:8" ht="13.35" customHeight="1" outlineLevel="1" x14ac:dyDescent="0.2">
      <c r="B86" s="258">
        <v>3238</v>
      </c>
      <c r="C86" s="5" t="s">
        <v>332</v>
      </c>
      <c r="D86" s="5" t="s">
        <v>36</v>
      </c>
      <c r="E86" s="62">
        <v>1000</v>
      </c>
    </row>
    <row r="87" spans="2:8" ht="13.35" customHeight="1" outlineLevel="1" x14ac:dyDescent="0.2">
      <c r="B87" s="5" t="s">
        <v>37</v>
      </c>
      <c r="C87" s="5" t="s">
        <v>335</v>
      </c>
      <c r="D87" s="5" t="s">
        <v>38</v>
      </c>
      <c r="E87" s="62">
        <v>1000</v>
      </c>
    </row>
    <row r="88" spans="2:8" s="134" customFormat="1" ht="13.35" customHeight="1" x14ac:dyDescent="0.2">
      <c r="B88" s="78">
        <v>324</v>
      </c>
      <c r="C88" s="5"/>
      <c r="D88" s="3" t="s">
        <v>348</v>
      </c>
      <c r="E88" s="60">
        <f>SUM(E89)</f>
        <v>900</v>
      </c>
      <c r="H88" s="262"/>
    </row>
    <row r="89" spans="2:8" s="134" customFormat="1" ht="13.35" customHeight="1" x14ac:dyDescent="0.2">
      <c r="B89" s="57">
        <v>3241</v>
      </c>
      <c r="C89" s="5" t="s">
        <v>347</v>
      </c>
      <c r="D89" s="5" t="s">
        <v>123</v>
      </c>
      <c r="E89" s="62">
        <v>900</v>
      </c>
      <c r="H89" s="262"/>
    </row>
    <row r="90" spans="2:8" ht="13.35" customHeight="1" x14ac:dyDescent="0.2">
      <c r="B90" s="3" t="s">
        <v>42</v>
      </c>
      <c r="C90" s="3"/>
      <c r="D90" s="3" t="s">
        <v>52</v>
      </c>
      <c r="E90" s="10">
        <f>SUM(E91:E93)</f>
        <v>33000</v>
      </c>
    </row>
    <row r="91" spans="2:8" s="134" customFormat="1" ht="13.35" customHeight="1" outlineLevel="1" x14ac:dyDescent="0.2">
      <c r="B91" s="258">
        <v>3293</v>
      </c>
      <c r="C91" s="66" t="s">
        <v>336</v>
      </c>
      <c r="D91" s="5" t="s">
        <v>46</v>
      </c>
      <c r="E91" s="259">
        <v>1000</v>
      </c>
      <c r="H91" s="262"/>
    </row>
    <row r="92" spans="2:8" ht="13.35" customHeight="1" outlineLevel="1" x14ac:dyDescent="0.2">
      <c r="B92" s="57">
        <v>3295</v>
      </c>
      <c r="C92" s="5" t="s">
        <v>337</v>
      </c>
      <c r="D92" s="5" t="s">
        <v>50</v>
      </c>
      <c r="E92" s="62">
        <v>0</v>
      </c>
    </row>
    <row r="93" spans="2:8" s="56" customFormat="1" ht="13.35" customHeight="1" outlineLevel="1" x14ac:dyDescent="0.2">
      <c r="B93" s="207" t="s">
        <v>51</v>
      </c>
      <c r="C93" s="207" t="s">
        <v>338</v>
      </c>
      <c r="D93" s="207" t="s">
        <v>52</v>
      </c>
      <c r="E93" s="62">
        <v>32000</v>
      </c>
      <c r="H93" s="264"/>
    </row>
    <row r="94" spans="2:8" ht="13.35" customHeight="1" x14ac:dyDescent="0.2">
      <c r="B94" s="3" t="s">
        <v>53</v>
      </c>
      <c r="C94" s="3"/>
      <c r="D94" s="3" t="s">
        <v>125</v>
      </c>
      <c r="E94" s="10">
        <f t="shared" ref="E94:E95" si="11">E95</f>
        <v>0</v>
      </c>
    </row>
    <row r="95" spans="2:8" ht="13.35" customHeight="1" x14ac:dyDescent="0.2">
      <c r="B95" s="3" t="s">
        <v>54</v>
      </c>
      <c r="C95" s="3"/>
      <c r="D95" s="3" t="s">
        <v>126</v>
      </c>
      <c r="E95" s="10">
        <f t="shared" si="11"/>
        <v>0</v>
      </c>
    </row>
    <row r="96" spans="2:8" ht="13.35" customHeight="1" x14ac:dyDescent="0.2">
      <c r="B96" s="5" t="s">
        <v>64</v>
      </c>
      <c r="C96" s="5"/>
      <c r="D96" s="5" t="s">
        <v>65</v>
      </c>
      <c r="E96" s="62">
        <v>0</v>
      </c>
    </row>
    <row r="97" spans="2:8" ht="13.35" customHeight="1" x14ac:dyDescent="0.2">
      <c r="B97" s="3" t="s">
        <v>66</v>
      </c>
      <c r="C97" s="3"/>
      <c r="D97" s="3" t="s">
        <v>130</v>
      </c>
      <c r="E97" s="10">
        <f t="shared" ref="E97" si="12">E98</f>
        <v>2200</v>
      </c>
    </row>
    <row r="98" spans="2:8" ht="13.35" customHeight="1" x14ac:dyDescent="0.2">
      <c r="B98" s="3" t="s">
        <v>67</v>
      </c>
      <c r="C98" s="3"/>
      <c r="D98" s="3" t="s">
        <v>131</v>
      </c>
      <c r="E98" s="10">
        <f>E99+E106</f>
        <v>2200</v>
      </c>
    </row>
    <row r="99" spans="2:8" ht="13.35" customHeight="1" outlineLevel="1" x14ac:dyDescent="0.2">
      <c r="B99" s="3" t="s">
        <v>68</v>
      </c>
      <c r="C99" s="3"/>
      <c r="D99" s="3" t="s">
        <v>132</v>
      </c>
      <c r="E99" s="10">
        <f>SUM(E100:E105)</f>
        <v>2000</v>
      </c>
    </row>
    <row r="100" spans="2:8" ht="13.35" customHeight="1" outlineLevel="2" x14ac:dyDescent="0.2">
      <c r="B100" s="57" t="s">
        <v>69</v>
      </c>
      <c r="C100" s="57" t="s">
        <v>339</v>
      </c>
      <c r="D100" s="5" t="s">
        <v>70</v>
      </c>
      <c r="E100" s="62">
        <v>1000</v>
      </c>
    </row>
    <row r="101" spans="2:8" s="134" customFormat="1" ht="13.35" customHeight="1" outlineLevel="2" x14ac:dyDescent="0.2">
      <c r="B101" s="57">
        <v>4222</v>
      </c>
      <c r="C101" s="57" t="s">
        <v>340</v>
      </c>
      <c r="D101" s="5" t="s">
        <v>341</v>
      </c>
      <c r="E101" s="62">
        <v>0</v>
      </c>
      <c r="H101" s="262"/>
    </row>
    <row r="102" spans="2:8" s="134" customFormat="1" ht="13.35" customHeight="1" outlineLevel="2" x14ac:dyDescent="0.2">
      <c r="B102" s="57">
        <v>4223</v>
      </c>
      <c r="C102" s="57" t="s">
        <v>342</v>
      </c>
      <c r="D102" s="5" t="s">
        <v>343</v>
      </c>
      <c r="E102" s="62">
        <v>0</v>
      </c>
      <c r="H102" s="262"/>
    </row>
    <row r="103" spans="2:8" s="134" customFormat="1" ht="13.35" customHeight="1" outlineLevel="2" x14ac:dyDescent="0.2">
      <c r="B103" s="57">
        <v>4225</v>
      </c>
      <c r="C103" s="57" t="s">
        <v>349</v>
      </c>
      <c r="D103" s="5" t="s">
        <v>350</v>
      </c>
      <c r="E103" s="62">
        <v>0</v>
      </c>
      <c r="H103" s="262"/>
    </row>
    <row r="104" spans="2:8" ht="13.35" customHeight="1" outlineLevel="2" x14ac:dyDescent="0.2">
      <c r="B104" s="258">
        <v>4226</v>
      </c>
      <c r="C104" s="5" t="s">
        <v>351</v>
      </c>
      <c r="D104" s="5" t="s">
        <v>352</v>
      </c>
      <c r="E104" s="62">
        <v>0</v>
      </c>
    </row>
    <row r="105" spans="2:8" s="134" customFormat="1" ht="13.35" customHeight="1" outlineLevel="2" x14ac:dyDescent="0.2">
      <c r="B105" s="258">
        <v>4227</v>
      </c>
      <c r="C105" s="5" t="s">
        <v>353</v>
      </c>
      <c r="D105" s="5" t="s">
        <v>89</v>
      </c>
      <c r="E105" s="62">
        <v>1000</v>
      </c>
      <c r="H105" s="262"/>
    </row>
    <row r="106" spans="2:8" ht="13.35" customHeight="1" outlineLevel="1" x14ac:dyDescent="0.2">
      <c r="B106" s="3" t="s">
        <v>71</v>
      </c>
      <c r="C106" s="3"/>
      <c r="D106" s="3" t="s">
        <v>133</v>
      </c>
      <c r="E106" s="10">
        <f>E107</f>
        <v>200</v>
      </c>
    </row>
    <row r="107" spans="2:8" ht="13.35" customHeight="1" x14ac:dyDescent="0.2">
      <c r="B107" s="5" t="s">
        <v>72</v>
      </c>
      <c r="C107" s="5" t="s">
        <v>355</v>
      </c>
      <c r="D107" s="5" t="s">
        <v>354</v>
      </c>
      <c r="E107" s="62">
        <v>200</v>
      </c>
    </row>
    <row r="108" spans="2:8" ht="13.35" customHeight="1" x14ac:dyDescent="0.2">
      <c r="B108" s="319" t="s">
        <v>73</v>
      </c>
      <c r="C108" s="319"/>
      <c r="D108" s="319"/>
      <c r="E108" s="11">
        <f>E109+E133</f>
        <v>3800</v>
      </c>
    </row>
    <row r="109" spans="2:8" ht="13.35" customHeight="1" x14ac:dyDescent="0.2">
      <c r="B109" s="3" t="s">
        <v>6</v>
      </c>
      <c r="C109" s="3"/>
      <c r="D109" s="3" t="s">
        <v>118</v>
      </c>
      <c r="E109" s="10">
        <f>E110+E113</f>
        <v>3800</v>
      </c>
    </row>
    <row r="110" spans="2:8" ht="13.35" customHeight="1" x14ac:dyDescent="0.2">
      <c r="B110" s="3" t="s">
        <v>61</v>
      </c>
      <c r="C110" s="3"/>
      <c r="D110" s="3" t="s">
        <v>127</v>
      </c>
      <c r="E110" s="10">
        <f t="shared" ref="E110" si="13">E111</f>
        <v>0</v>
      </c>
    </row>
    <row r="111" spans="2:8" ht="13.35" customHeight="1" x14ac:dyDescent="0.2">
      <c r="B111" s="78">
        <v>312</v>
      </c>
      <c r="C111" s="3"/>
      <c r="D111" s="3" t="s">
        <v>82</v>
      </c>
      <c r="E111" s="10">
        <f>E112</f>
        <v>0</v>
      </c>
    </row>
    <row r="112" spans="2:8" ht="13.35" customHeight="1" x14ac:dyDescent="0.2">
      <c r="B112" s="253">
        <v>3121</v>
      </c>
      <c r="C112" s="5"/>
      <c r="D112" s="254" t="s">
        <v>82</v>
      </c>
      <c r="E112" s="62">
        <v>0</v>
      </c>
    </row>
    <row r="113" spans="2:8" ht="13.35" customHeight="1" x14ac:dyDescent="0.2">
      <c r="B113" s="3" t="s">
        <v>7</v>
      </c>
      <c r="C113" s="3"/>
      <c r="D113" s="3" t="s">
        <v>119</v>
      </c>
      <c r="E113" s="10">
        <f>E114+E116+E121+E126+E128</f>
        <v>3800</v>
      </c>
    </row>
    <row r="114" spans="2:8" ht="13.35" customHeight="1" x14ac:dyDescent="0.2">
      <c r="B114" s="3" t="s">
        <v>8</v>
      </c>
      <c r="C114" s="3"/>
      <c r="D114" s="3" t="s">
        <v>120</v>
      </c>
      <c r="E114" s="10">
        <f>E115</f>
        <v>0</v>
      </c>
    </row>
    <row r="115" spans="2:8" ht="13.35" customHeight="1" x14ac:dyDescent="0.2">
      <c r="B115" s="57">
        <v>3211</v>
      </c>
      <c r="C115" s="5" t="s">
        <v>356</v>
      </c>
      <c r="D115" s="5" t="s">
        <v>10</v>
      </c>
      <c r="E115" s="62">
        <v>0</v>
      </c>
    </row>
    <row r="116" spans="2:8" ht="13.35" customHeight="1" x14ac:dyDescent="0.2">
      <c r="B116" s="3" t="s">
        <v>16</v>
      </c>
      <c r="C116" s="3"/>
      <c r="D116" s="3" t="s">
        <v>121</v>
      </c>
      <c r="E116" s="10">
        <f>SUM(E117:E120)</f>
        <v>400</v>
      </c>
    </row>
    <row r="117" spans="2:8" ht="13.35" customHeight="1" outlineLevel="1" x14ac:dyDescent="0.2">
      <c r="B117" s="57" t="s">
        <v>17</v>
      </c>
      <c r="C117" s="5" t="s">
        <v>357</v>
      </c>
      <c r="D117" s="5" t="s">
        <v>18</v>
      </c>
      <c r="E117" s="62">
        <v>400</v>
      </c>
    </row>
    <row r="118" spans="2:8" s="134" customFormat="1" ht="13.35" customHeight="1" outlineLevel="1" x14ac:dyDescent="0.2">
      <c r="B118" s="253">
        <v>3222</v>
      </c>
      <c r="C118" s="5"/>
      <c r="D118" s="5" t="s">
        <v>83</v>
      </c>
      <c r="E118" s="62">
        <v>0</v>
      </c>
      <c r="H118" s="262"/>
    </row>
    <row r="119" spans="2:8" s="134" customFormat="1" ht="13.35" customHeight="1" outlineLevel="1" x14ac:dyDescent="0.2">
      <c r="B119" s="253">
        <v>3224</v>
      </c>
      <c r="C119" s="5" t="s">
        <v>358</v>
      </c>
      <c r="D119" s="5" t="s">
        <v>22</v>
      </c>
      <c r="E119" s="62">
        <v>0</v>
      </c>
      <c r="H119" s="262"/>
    </row>
    <row r="120" spans="2:8" s="134" customFormat="1" ht="13.35" customHeight="1" outlineLevel="1" x14ac:dyDescent="0.2">
      <c r="B120" s="253">
        <v>3225</v>
      </c>
      <c r="C120" s="5"/>
      <c r="D120" s="5" t="s">
        <v>287</v>
      </c>
      <c r="E120" s="62">
        <v>0</v>
      </c>
      <c r="H120" s="262"/>
    </row>
    <row r="121" spans="2:8" ht="13.35" customHeight="1" x14ac:dyDescent="0.2">
      <c r="B121" s="255" t="s">
        <v>24</v>
      </c>
      <c r="C121" s="3"/>
      <c r="D121" s="3" t="s">
        <v>122</v>
      </c>
      <c r="E121" s="10">
        <f>SUM(E122:E125)</f>
        <v>20</v>
      </c>
    </row>
    <row r="122" spans="2:8" ht="13.35" customHeight="1" outlineLevel="1" x14ac:dyDescent="0.2">
      <c r="B122" s="253">
        <v>3231</v>
      </c>
      <c r="C122" s="5" t="s">
        <v>359</v>
      </c>
      <c r="D122" s="5" t="s">
        <v>288</v>
      </c>
      <c r="E122" s="62">
        <v>20</v>
      </c>
    </row>
    <row r="123" spans="2:8" s="56" customFormat="1" ht="13.35" customHeight="1" outlineLevel="1" x14ac:dyDescent="0.2">
      <c r="B123" s="256">
        <v>3232</v>
      </c>
      <c r="C123" s="207" t="s">
        <v>360</v>
      </c>
      <c r="D123" s="207" t="s">
        <v>63</v>
      </c>
      <c r="E123" s="62">
        <v>0</v>
      </c>
      <c r="H123" s="264"/>
    </row>
    <row r="124" spans="2:8" s="56" customFormat="1" ht="13.35" customHeight="1" outlineLevel="1" x14ac:dyDescent="0.2">
      <c r="B124" s="256">
        <v>3237</v>
      </c>
      <c r="C124" s="207" t="s">
        <v>361</v>
      </c>
      <c r="D124" s="207" t="s">
        <v>34</v>
      </c>
      <c r="E124" s="62">
        <v>0</v>
      </c>
      <c r="H124" s="264"/>
    </row>
    <row r="125" spans="2:8" ht="13.35" customHeight="1" outlineLevel="1" x14ac:dyDescent="0.2">
      <c r="B125" s="253" t="s">
        <v>37</v>
      </c>
      <c r="C125" s="5" t="s">
        <v>362</v>
      </c>
      <c r="D125" s="5" t="s">
        <v>38</v>
      </c>
      <c r="E125" s="62">
        <v>0</v>
      </c>
    </row>
    <row r="126" spans="2:8" ht="13.35" customHeight="1" x14ac:dyDescent="0.2">
      <c r="B126" s="255" t="s">
        <v>39</v>
      </c>
      <c r="C126" s="3"/>
      <c r="D126" s="3" t="s">
        <v>123</v>
      </c>
      <c r="E126" s="10">
        <f t="shared" ref="E126" si="14">E127</f>
        <v>0</v>
      </c>
    </row>
    <row r="127" spans="2:8" ht="13.35" customHeight="1" x14ac:dyDescent="0.2">
      <c r="B127" s="254" t="s">
        <v>40</v>
      </c>
      <c r="C127" s="5" t="s">
        <v>363</v>
      </c>
      <c r="D127" s="5" t="s">
        <v>75</v>
      </c>
      <c r="E127" s="62">
        <v>0</v>
      </c>
    </row>
    <row r="128" spans="2:8" ht="13.35" customHeight="1" x14ac:dyDescent="0.2">
      <c r="B128" s="255" t="s">
        <v>42</v>
      </c>
      <c r="C128" s="3"/>
      <c r="D128" s="3" t="s">
        <v>52</v>
      </c>
      <c r="E128" s="10">
        <f t="shared" ref="E128" si="15">SUM(E129:E132)</f>
        <v>3380</v>
      </c>
    </row>
    <row r="129" spans="2:8" ht="13.35" customHeight="1" outlineLevel="1" x14ac:dyDescent="0.2">
      <c r="B129" s="253" t="s">
        <v>76</v>
      </c>
      <c r="C129" s="5" t="s">
        <v>364</v>
      </c>
      <c r="D129" s="5" t="s">
        <v>77</v>
      </c>
      <c r="E129" s="62">
        <v>233</v>
      </c>
    </row>
    <row r="130" spans="2:8" s="134" customFormat="1" ht="13.35" customHeight="1" outlineLevel="1" x14ac:dyDescent="0.2">
      <c r="B130" s="253">
        <v>3292</v>
      </c>
      <c r="C130" s="5" t="s">
        <v>365</v>
      </c>
      <c r="D130" s="5" t="s">
        <v>44</v>
      </c>
      <c r="E130" s="62">
        <v>0</v>
      </c>
      <c r="H130" s="262"/>
    </row>
    <row r="131" spans="2:8" ht="13.35" customHeight="1" outlineLevel="1" x14ac:dyDescent="0.2">
      <c r="B131" s="253">
        <v>3293</v>
      </c>
      <c r="C131" s="5" t="s">
        <v>366</v>
      </c>
      <c r="D131" s="5" t="s">
        <v>46</v>
      </c>
      <c r="E131" s="62">
        <v>0</v>
      </c>
    </row>
    <row r="132" spans="2:8" s="56" customFormat="1" ht="13.35" customHeight="1" outlineLevel="1" x14ac:dyDescent="0.2">
      <c r="B132" s="256" t="s">
        <v>51</v>
      </c>
      <c r="C132" s="207" t="s">
        <v>367</v>
      </c>
      <c r="D132" s="207" t="s">
        <v>52</v>
      </c>
      <c r="E132" s="62">
        <v>3147</v>
      </c>
      <c r="H132" s="264"/>
    </row>
    <row r="133" spans="2:8" ht="13.35" customHeight="1" x14ac:dyDescent="0.2">
      <c r="B133" s="3" t="s">
        <v>66</v>
      </c>
      <c r="C133" s="3"/>
      <c r="D133" s="3" t="s">
        <v>130</v>
      </c>
      <c r="E133" s="10">
        <f>E135</f>
        <v>0</v>
      </c>
    </row>
    <row r="134" spans="2:8" ht="13.35" customHeight="1" x14ac:dyDescent="0.2">
      <c r="B134" s="3" t="s">
        <v>67</v>
      </c>
      <c r="C134" s="3"/>
      <c r="D134" s="3" t="s">
        <v>134</v>
      </c>
      <c r="E134" s="10">
        <f>E135</f>
        <v>0</v>
      </c>
    </row>
    <row r="135" spans="2:8" ht="13.35" customHeight="1" x14ac:dyDescent="0.2">
      <c r="B135" s="3" t="s">
        <v>68</v>
      </c>
      <c r="C135" s="3"/>
      <c r="D135" s="3" t="s">
        <v>132</v>
      </c>
      <c r="E135" s="10">
        <f>SUM(E136:E138)</f>
        <v>0</v>
      </c>
    </row>
    <row r="136" spans="2:8" ht="13.35" customHeight="1" outlineLevel="1" x14ac:dyDescent="0.2">
      <c r="B136" s="5" t="s">
        <v>69</v>
      </c>
      <c r="C136" s="5" t="s">
        <v>368</v>
      </c>
      <c r="D136" s="5" t="s">
        <v>70</v>
      </c>
      <c r="E136" s="62">
        <v>0</v>
      </c>
    </row>
    <row r="137" spans="2:8" s="134" customFormat="1" ht="13.35" customHeight="1" outlineLevel="1" x14ac:dyDescent="0.2">
      <c r="B137" s="78">
        <v>424</v>
      </c>
      <c r="C137" s="5"/>
      <c r="D137" s="3" t="s">
        <v>133</v>
      </c>
      <c r="E137" s="62">
        <f>SUM(E138)</f>
        <v>0</v>
      </c>
      <c r="H137" s="262"/>
    </row>
    <row r="138" spans="2:8" ht="13.35" customHeight="1" outlineLevel="1" x14ac:dyDescent="0.2">
      <c r="B138" s="253">
        <v>4241</v>
      </c>
      <c r="C138" s="5" t="s">
        <v>369</v>
      </c>
      <c r="D138" s="5" t="s">
        <v>78</v>
      </c>
      <c r="E138" s="62">
        <v>0</v>
      </c>
    </row>
    <row r="139" spans="2:8" ht="13.35" customHeight="1" x14ac:dyDescent="0.2">
      <c r="B139" s="319" t="s">
        <v>79</v>
      </c>
      <c r="C139" s="319"/>
      <c r="D139" s="319"/>
      <c r="E139" s="11">
        <f>E140+E192</f>
        <v>1635000</v>
      </c>
    </row>
    <row r="140" spans="2:8" ht="13.35" customHeight="1" x14ac:dyDescent="0.2">
      <c r="B140" s="3" t="s">
        <v>6</v>
      </c>
      <c r="C140" s="3"/>
      <c r="D140" s="3" t="s">
        <v>118</v>
      </c>
      <c r="E140" s="10">
        <f>SUM(E141+E154+E182+E186+E189)</f>
        <v>1625500</v>
      </c>
    </row>
    <row r="141" spans="2:8" ht="13.35" customHeight="1" x14ac:dyDescent="0.2">
      <c r="B141" s="3" t="s">
        <v>61</v>
      </c>
      <c r="C141" s="3"/>
      <c r="D141" s="3" t="s">
        <v>135</v>
      </c>
      <c r="E141" s="10">
        <f>SUM(E142+E148+E151)</f>
        <v>1608000</v>
      </c>
    </row>
    <row r="142" spans="2:8" s="113" customFormat="1" ht="13.35" customHeight="1" outlineLevel="1" x14ac:dyDescent="0.2">
      <c r="B142" s="59">
        <v>311</v>
      </c>
      <c r="C142" s="3"/>
      <c r="D142" s="3" t="s">
        <v>128</v>
      </c>
      <c r="E142" s="10">
        <f>SUM(E143:E147)</f>
        <v>1261000</v>
      </c>
      <c r="F142" s="134"/>
      <c r="H142" s="262"/>
    </row>
    <row r="143" spans="2:8" s="113" customFormat="1" ht="13.35" customHeight="1" outlineLevel="2" x14ac:dyDescent="0.2">
      <c r="B143" s="61">
        <v>3111</v>
      </c>
      <c r="C143" s="66" t="s">
        <v>370</v>
      </c>
      <c r="D143" s="66" t="s">
        <v>74</v>
      </c>
      <c r="E143" s="62">
        <v>1235000</v>
      </c>
      <c r="F143" s="134"/>
      <c r="H143" s="262"/>
    </row>
    <row r="144" spans="2:8" s="134" customFormat="1" ht="13.35" customHeight="1" outlineLevel="2" x14ac:dyDescent="0.2">
      <c r="B144" s="61">
        <v>31112</v>
      </c>
      <c r="C144" s="66"/>
      <c r="D144" s="66" t="s">
        <v>375</v>
      </c>
      <c r="E144" s="62">
        <v>0</v>
      </c>
      <c r="H144" s="262"/>
    </row>
    <row r="145" spans="2:8" s="134" customFormat="1" ht="13.35" customHeight="1" outlineLevel="2" x14ac:dyDescent="0.2">
      <c r="B145" s="61">
        <v>31113</v>
      </c>
      <c r="C145" s="66"/>
      <c r="D145" s="66" t="s">
        <v>376</v>
      </c>
      <c r="E145" s="62">
        <v>0</v>
      </c>
      <c r="H145" s="262"/>
    </row>
    <row r="146" spans="2:8" s="134" customFormat="1" ht="13.35" customHeight="1" outlineLevel="2" x14ac:dyDescent="0.2">
      <c r="B146" s="61">
        <v>3113</v>
      </c>
      <c r="C146" s="66" t="s">
        <v>371</v>
      </c>
      <c r="D146" s="66" t="s">
        <v>62</v>
      </c>
      <c r="E146" s="62">
        <v>26000</v>
      </c>
      <c r="H146" s="262"/>
    </row>
    <row r="147" spans="2:8" s="134" customFormat="1" ht="13.35" customHeight="1" outlineLevel="2" x14ac:dyDescent="0.2">
      <c r="B147" s="61">
        <v>3114</v>
      </c>
      <c r="C147" s="66" t="s">
        <v>372</v>
      </c>
      <c r="D147" s="66" t="s">
        <v>373</v>
      </c>
      <c r="E147" s="62">
        <v>0</v>
      </c>
      <c r="H147" s="262"/>
    </row>
    <row r="148" spans="2:8" s="113" customFormat="1" ht="13.35" customHeight="1" outlineLevel="1" x14ac:dyDescent="0.2">
      <c r="B148" s="59">
        <v>312</v>
      </c>
      <c r="C148" s="67"/>
      <c r="D148" s="67" t="s">
        <v>82</v>
      </c>
      <c r="E148" s="10">
        <f>SUM(E149+E150)</f>
        <v>72000</v>
      </c>
      <c r="F148" s="134"/>
      <c r="H148" s="267"/>
    </row>
    <row r="149" spans="2:8" s="113" customFormat="1" ht="13.35" customHeight="1" outlineLevel="2" x14ac:dyDescent="0.2">
      <c r="B149" s="61">
        <v>3121</v>
      </c>
      <c r="C149" s="66" t="s">
        <v>374</v>
      </c>
      <c r="D149" s="66" t="s">
        <v>377</v>
      </c>
      <c r="E149" s="62">
        <v>70000</v>
      </c>
      <c r="F149" s="134"/>
      <c r="H149" s="262"/>
    </row>
    <row r="150" spans="2:8" s="113" customFormat="1" ht="13.35" customHeight="1" outlineLevel="2" x14ac:dyDescent="0.2">
      <c r="B150" s="61">
        <v>3121</v>
      </c>
      <c r="C150" s="66" t="s">
        <v>378</v>
      </c>
      <c r="D150" s="66" t="s">
        <v>379</v>
      </c>
      <c r="E150" s="62">
        <v>2000</v>
      </c>
      <c r="F150" s="134"/>
      <c r="H150" s="262"/>
    </row>
    <row r="151" spans="2:8" ht="13.35" customHeight="1" outlineLevel="1" x14ac:dyDescent="0.2">
      <c r="B151" s="78">
        <v>313</v>
      </c>
      <c r="C151" s="3"/>
      <c r="D151" s="3" t="s">
        <v>159</v>
      </c>
      <c r="E151" s="10">
        <f>SUM(E152:E153)</f>
        <v>275000</v>
      </c>
    </row>
    <row r="152" spans="2:8" ht="13.35" customHeight="1" outlineLevel="2" x14ac:dyDescent="0.2">
      <c r="B152" s="57">
        <v>3132</v>
      </c>
      <c r="C152" s="5" t="s">
        <v>380</v>
      </c>
      <c r="D152" s="5" t="s">
        <v>197</v>
      </c>
      <c r="E152" s="62">
        <v>275000</v>
      </c>
    </row>
    <row r="153" spans="2:8" s="134" customFormat="1" ht="13.35" customHeight="1" outlineLevel="2" x14ac:dyDescent="0.2">
      <c r="B153" s="57">
        <v>3133</v>
      </c>
      <c r="C153" s="5" t="s">
        <v>381</v>
      </c>
      <c r="D153" s="5" t="s">
        <v>382</v>
      </c>
      <c r="E153" s="62">
        <v>0</v>
      </c>
      <c r="H153" s="262"/>
    </row>
    <row r="154" spans="2:8" ht="13.35" customHeight="1" x14ac:dyDescent="0.2">
      <c r="B154" s="3" t="s">
        <v>7</v>
      </c>
      <c r="C154" s="3"/>
      <c r="D154" s="3" t="s">
        <v>119</v>
      </c>
      <c r="E154" s="10">
        <f>SUM(E155+E160+E166+E173+E175)</f>
        <v>16850</v>
      </c>
    </row>
    <row r="155" spans="2:8" ht="13.35" customHeight="1" x14ac:dyDescent="0.2">
      <c r="B155" s="3" t="s">
        <v>8</v>
      </c>
      <c r="C155" s="3"/>
      <c r="D155" s="3" t="s">
        <v>120</v>
      </c>
      <c r="E155" s="10">
        <f>SUM(E156:E159)</f>
        <v>9500</v>
      </c>
    </row>
    <row r="156" spans="2:8" s="56" customFormat="1" ht="13.35" customHeight="1" outlineLevel="1" x14ac:dyDescent="0.2">
      <c r="B156" s="207" t="s">
        <v>9</v>
      </c>
      <c r="C156" s="207" t="s">
        <v>383</v>
      </c>
      <c r="D156" s="207" t="s">
        <v>388</v>
      </c>
      <c r="E156" s="62">
        <v>8500</v>
      </c>
      <c r="H156" s="264"/>
    </row>
    <row r="157" spans="2:8" s="56" customFormat="1" ht="13.35" customHeight="1" outlineLevel="1" x14ac:dyDescent="0.2">
      <c r="B157" s="260">
        <v>3211</v>
      </c>
      <c r="C157" s="207" t="s">
        <v>384</v>
      </c>
      <c r="D157" s="207" t="s">
        <v>389</v>
      </c>
      <c r="E157" s="62">
        <v>0</v>
      </c>
      <c r="H157" s="264"/>
    </row>
    <row r="158" spans="2:8" s="56" customFormat="1" ht="13.35" customHeight="1" outlineLevel="1" x14ac:dyDescent="0.2">
      <c r="B158" s="260">
        <v>3212</v>
      </c>
      <c r="C158" s="207" t="s">
        <v>385</v>
      </c>
      <c r="D158" s="207" t="s">
        <v>386</v>
      </c>
      <c r="E158" s="62">
        <v>0</v>
      </c>
      <c r="H158" s="264"/>
    </row>
    <row r="159" spans="2:8" s="56" customFormat="1" ht="13.35" customHeight="1" outlineLevel="1" x14ac:dyDescent="0.2">
      <c r="B159" s="260">
        <v>3123</v>
      </c>
      <c r="C159" s="207" t="s">
        <v>387</v>
      </c>
      <c r="D159" s="207" t="s">
        <v>13</v>
      </c>
      <c r="E159" s="62">
        <v>1000</v>
      </c>
      <c r="H159" s="264"/>
    </row>
    <row r="160" spans="2:8" ht="13.35" customHeight="1" x14ac:dyDescent="0.2">
      <c r="B160" s="3" t="s">
        <v>16</v>
      </c>
      <c r="C160" s="3"/>
      <c r="D160" s="3" t="s">
        <v>121</v>
      </c>
      <c r="E160" s="10">
        <f>SUM(E161:E165)</f>
        <v>2600</v>
      </c>
    </row>
    <row r="161" spans="2:11" ht="13.35" customHeight="1" outlineLevel="1" x14ac:dyDescent="0.2">
      <c r="B161" s="5" t="s">
        <v>17</v>
      </c>
      <c r="C161" s="5" t="s">
        <v>390</v>
      </c>
      <c r="D161" s="5" t="s">
        <v>18</v>
      </c>
      <c r="E161" s="62">
        <v>1400</v>
      </c>
    </row>
    <row r="162" spans="2:11" ht="13.35" customHeight="1" outlineLevel="1" x14ac:dyDescent="0.2">
      <c r="B162" s="253">
        <v>3222</v>
      </c>
      <c r="C162" s="254"/>
      <c r="D162" s="5" t="s">
        <v>83</v>
      </c>
      <c r="E162" s="62">
        <v>0</v>
      </c>
    </row>
    <row r="163" spans="2:11" s="134" customFormat="1" ht="13.35" customHeight="1" outlineLevel="1" x14ac:dyDescent="0.2">
      <c r="B163" s="253">
        <v>3223</v>
      </c>
      <c r="C163" s="254"/>
      <c r="D163" s="5" t="s">
        <v>20</v>
      </c>
      <c r="E163" s="62">
        <v>0</v>
      </c>
      <c r="H163" s="262"/>
    </row>
    <row r="164" spans="2:11" s="134" customFormat="1" ht="13.35" customHeight="1" outlineLevel="1" x14ac:dyDescent="0.2">
      <c r="B164" s="253">
        <v>3225</v>
      </c>
      <c r="C164" s="254" t="s">
        <v>391</v>
      </c>
      <c r="D164" s="5" t="s">
        <v>287</v>
      </c>
      <c r="E164" s="62">
        <v>1200</v>
      </c>
      <c r="H164" s="262"/>
    </row>
    <row r="165" spans="2:11" s="134" customFormat="1" ht="13.35" customHeight="1" outlineLevel="1" x14ac:dyDescent="0.2">
      <c r="B165" s="253">
        <v>3227</v>
      </c>
      <c r="C165" s="254"/>
      <c r="D165" s="5" t="s">
        <v>304</v>
      </c>
      <c r="E165" s="62">
        <v>0</v>
      </c>
      <c r="H165" s="262"/>
    </row>
    <row r="166" spans="2:11" ht="13.35" customHeight="1" x14ac:dyDescent="0.2">
      <c r="B166" s="3" t="s">
        <v>24</v>
      </c>
      <c r="C166" s="3"/>
      <c r="D166" s="3" t="s">
        <v>122</v>
      </c>
      <c r="E166" s="10">
        <f>SUM(E167:E172)</f>
        <v>2050</v>
      </c>
      <c r="K166" s="130"/>
    </row>
    <row r="167" spans="2:11" ht="13.35" customHeight="1" outlineLevel="1" x14ac:dyDescent="0.2">
      <c r="B167" s="5" t="s">
        <v>25</v>
      </c>
      <c r="C167" s="5" t="s">
        <v>392</v>
      </c>
      <c r="D167" s="5" t="s">
        <v>288</v>
      </c>
      <c r="E167" s="62">
        <v>350</v>
      </c>
    </row>
    <row r="168" spans="2:11" ht="13.35" customHeight="1" outlineLevel="1" x14ac:dyDescent="0.2">
      <c r="B168" s="57">
        <v>3235</v>
      </c>
      <c r="C168" s="5" t="s">
        <v>393</v>
      </c>
      <c r="D168" s="5" t="s">
        <v>86</v>
      </c>
      <c r="E168" s="62">
        <v>0</v>
      </c>
    </row>
    <row r="169" spans="2:11" s="134" customFormat="1" ht="13.35" customHeight="1" outlineLevel="1" x14ac:dyDescent="0.2">
      <c r="B169" s="258">
        <v>3236</v>
      </c>
      <c r="C169" s="5" t="s">
        <v>394</v>
      </c>
      <c r="D169" s="5" t="s">
        <v>32</v>
      </c>
      <c r="E169" s="62">
        <v>0</v>
      </c>
      <c r="H169" s="262"/>
    </row>
    <row r="170" spans="2:11" ht="13.35" customHeight="1" outlineLevel="1" x14ac:dyDescent="0.2">
      <c r="B170" s="5" t="s">
        <v>33</v>
      </c>
      <c r="C170" s="5" t="s">
        <v>395</v>
      </c>
      <c r="D170" s="5" t="s">
        <v>34</v>
      </c>
      <c r="E170" s="62">
        <v>0</v>
      </c>
    </row>
    <row r="171" spans="2:11" s="134" customFormat="1" ht="13.35" customHeight="1" outlineLevel="1" x14ac:dyDescent="0.2">
      <c r="B171" s="258">
        <v>3238</v>
      </c>
      <c r="C171" s="5" t="s">
        <v>396</v>
      </c>
      <c r="D171" s="5" t="s">
        <v>36</v>
      </c>
      <c r="E171" s="62">
        <v>700</v>
      </c>
      <c r="H171" s="262"/>
    </row>
    <row r="172" spans="2:11" ht="13.35" customHeight="1" outlineLevel="1" x14ac:dyDescent="0.2">
      <c r="B172" s="57">
        <v>3239</v>
      </c>
      <c r="C172" s="5" t="s">
        <v>397</v>
      </c>
      <c r="D172" s="5" t="s">
        <v>38</v>
      </c>
      <c r="E172" s="62">
        <v>1000</v>
      </c>
    </row>
    <row r="173" spans="2:11" ht="13.35" customHeight="1" x14ac:dyDescent="0.2">
      <c r="B173" s="3" t="s">
        <v>39</v>
      </c>
      <c r="C173" s="3"/>
      <c r="D173" s="3" t="s">
        <v>123</v>
      </c>
      <c r="E173" s="10">
        <f t="shared" ref="E173" si="16">E174</f>
        <v>500</v>
      </c>
    </row>
    <row r="174" spans="2:11" ht="13.35" customHeight="1" x14ac:dyDescent="0.2">
      <c r="B174" s="5" t="s">
        <v>40</v>
      </c>
      <c r="C174" s="5" t="s">
        <v>398</v>
      </c>
      <c r="D174" s="5" t="s">
        <v>75</v>
      </c>
      <c r="E174" s="62">
        <v>500</v>
      </c>
    </row>
    <row r="175" spans="2:11" ht="13.35" customHeight="1" x14ac:dyDescent="0.2">
      <c r="B175" s="3" t="s">
        <v>42</v>
      </c>
      <c r="C175" s="3"/>
      <c r="D175" s="3" t="s">
        <v>124</v>
      </c>
      <c r="E175" s="10">
        <f>SUM(E176:E181)</f>
        <v>2200</v>
      </c>
    </row>
    <row r="176" spans="2:11" ht="13.35" customHeight="1" outlineLevel="1" x14ac:dyDescent="0.2">
      <c r="B176" s="5" t="s">
        <v>43</v>
      </c>
      <c r="C176" s="5"/>
      <c r="D176" s="5" t="s">
        <v>44</v>
      </c>
      <c r="E176" s="62">
        <v>0</v>
      </c>
    </row>
    <row r="177" spans="2:8" ht="13.35" customHeight="1" outlineLevel="1" x14ac:dyDescent="0.2">
      <c r="B177" s="57">
        <v>3293</v>
      </c>
      <c r="C177" s="5" t="s">
        <v>399</v>
      </c>
      <c r="D177" s="5" t="s">
        <v>46</v>
      </c>
      <c r="E177" s="62">
        <v>200</v>
      </c>
    </row>
    <row r="178" spans="2:8" s="134" customFormat="1" ht="13.35" customHeight="1" outlineLevel="1" x14ac:dyDescent="0.2">
      <c r="B178" s="57">
        <v>3295</v>
      </c>
      <c r="C178" s="5" t="s">
        <v>400</v>
      </c>
      <c r="D178" s="5" t="s">
        <v>405</v>
      </c>
      <c r="E178" s="62">
        <v>0</v>
      </c>
      <c r="F178" s="134">
        <v>0</v>
      </c>
      <c r="H178" s="262"/>
    </row>
    <row r="179" spans="2:8" s="134" customFormat="1" ht="13.35" customHeight="1" outlineLevel="1" x14ac:dyDescent="0.2">
      <c r="B179" s="57">
        <v>3295</v>
      </c>
      <c r="C179" s="5" t="s">
        <v>401</v>
      </c>
      <c r="D179" s="5" t="s">
        <v>403</v>
      </c>
      <c r="E179" s="62">
        <v>0</v>
      </c>
      <c r="H179" s="262"/>
    </row>
    <row r="180" spans="2:8" s="134" customFormat="1" ht="13.35" customHeight="1" outlineLevel="1" x14ac:dyDescent="0.2">
      <c r="B180" s="57">
        <v>3296</v>
      </c>
      <c r="C180" s="5" t="s">
        <v>402</v>
      </c>
      <c r="D180" s="5" t="s">
        <v>404</v>
      </c>
      <c r="E180" s="62">
        <v>0</v>
      </c>
      <c r="H180" s="262"/>
    </row>
    <row r="181" spans="2:8" ht="13.35" customHeight="1" outlineLevel="1" x14ac:dyDescent="0.2">
      <c r="B181" s="5" t="s">
        <v>51</v>
      </c>
      <c r="C181" s="5" t="s">
        <v>479</v>
      </c>
      <c r="D181" s="5" t="s">
        <v>52</v>
      </c>
      <c r="E181" s="62">
        <v>2000</v>
      </c>
    </row>
    <row r="182" spans="2:8" ht="13.35" customHeight="1" x14ac:dyDescent="0.2">
      <c r="B182" s="3" t="s">
        <v>53</v>
      </c>
      <c r="C182" s="3"/>
      <c r="D182" s="3" t="s">
        <v>137</v>
      </c>
      <c r="E182" s="10">
        <f t="shared" ref="E182" si="17">E183</f>
        <v>0</v>
      </c>
    </row>
    <row r="183" spans="2:8" ht="13.35" customHeight="1" x14ac:dyDescent="0.2">
      <c r="B183" s="3" t="s">
        <v>54</v>
      </c>
      <c r="C183" s="3"/>
      <c r="D183" s="3" t="s">
        <v>126</v>
      </c>
      <c r="E183" s="10">
        <f>SUM(E184:E185)</f>
        <v>0</v>
      </c>
    </row>
    <row r="184" spans="2:8" s="134" customFormat="1" ht="13.35" customHeight="1" outlineLevel="1" x14ac:dyDescent="0.2">
      <c r="B184" s="57">
        <v>3431</v>
      </c>
      <c r="C184" s="5" t="s">
        <v>408</v>
      </c>
      <c r="D184" s="5" t="s">
        <v>56</v>
      </c>
      <c r="E184" s="261">
        <v>0</v>
      </c>
      <c r="H184" s="262"/>
    </row>
    <row r="185" spans="2:8" ht="13.35" customHeight="1" outlineLevel="1" x14ac:dyDescent="0.2">
      <c r="B185" s="57">
        <v>3433</v>
      </c>
      <c r="C185" s="5" t="s">
        <v>406</v>
      </c>
      <c r="D185" s="5" t="s">
        <v>407</v>
      </c>
      <c r="E185" s="62">
        <v>0</v>
      </c>
    </row>
    <row r="186" spans="2:8" s="134" customFormat="1" ht="13.35" customHeight="1" x14ac:dyDescent="0.2">
      <c r="B186" s="78">
        <v>37</v>
      </c>
      <c r="C186" s="5"/>
      <c r="D186" s="5" t="s">
        <v>409</v>
      </c>
      <c r="E186" s="60">
        <f>SUM(E187)</f>
        <v>0</v>
      </c>
      <c r="H186" s="262"/>
    </row>
    <row r="187" spans="2:8" s="134" customFormat="1" ht="13.35" customHeight="1" x14ac:dyDescent="0.2">
      <c r="B187" s="78">
        <v>372</v>
      </c>
      <c r="C187" s="5"/>
      <c r="D187" s="5" t="s">
        <v>410</v>
      </c>
      <c r="E187" s="62">
        <f>SUM(E188)</f>
        <v>0</v>
      </c>
      <c r="H187" s="262"/>
    </row>
    <row r="188" spans="2:8" s="134" customFormat="1" ht="13.35" customHeight="1" x14ac:dyDescent="0.2">
      <c r="B188" s="57">
        <v>3722</v>
      </c>
      <c r="C188" s="57" t="s">
        <v>415</v>
      </c>
      <c r="D188" s="5" t="s">
        <v>411</v>
      </c>
      <c r="E188" s="62">
        <v>0</v>
      </c>
      <c r="H188" s="262"/>
    </row>
    <row r="189" spans="2:8" s="134" customFormat="1" ht="13.35" customHeight="1" x14ac:dyDescent="0.2">
      <c r="B189" s="78">
        <v>38</v>
      </c>
      <c r="C189" s="5"/>
      <c r="D189" s="3" t="s">
        <v>414</v>
      </c>
      <c r="E189" s="60">
        <f>SUM(E190)</f>
        <v>650</v>
      </c>
      <c r="H189" s="262"/>
    </row>
    <row r="190" spans="2:8" s="134" customFormat="1" ht="13.35" customHeight="1" x14ac:dyDescent="0.2">
      <c r="B190" s="78">
        <v>381</v>
      </c>
      <c r="C190" s="5"/>
      <c r="D190" s="3" t="s">
        <v>412</v>
      </c>
      <c r="E190" s="60">
        <f>SUM(E191)</f>
        <v>650</v>
      </c>
      <c r="H190" s="262"/>
    </row>
    <row r="191" spans="2:8" s="134" customFormat="1" ht="13.35" customHeight="1" x14ac:dyDescent="0.2">
      <c r="B191" s="57">
        <v>3812</v>
      </c>
      <c r="C191" s="57" t="s">
        <v>416</v>
      </c>
      <c r="D191" s="5" t="s">
        <v>413</v>
      </c>
      <c r="E191" s="62">
        <v>650</v>
      </c>
      <c r="H191" s="262"/>
    </row>
    <row r="192" spans="2:8" ht="13.35" customHeight="1" x14ac:dyDescent="0.2">
      <c r="B192" s="3" t="s">
        <v>66</v>
      </c>
      <c r="C192" s="3"/>
      <c r="D192" s="3" t="s">
        <v>130</v>
      </c>
      <c r="E192" s="10">
        <f>E194+E201</f>
        <v>9500</v>
      </c>
    </row>
    <row r="193" spans="2:8" ht="13.35" customHeight="1" x14ac:dyDescent="0.2">
      <c r="B193" s="3" t="s">
        <v>67</v>
      </c>
      <c r="C193" s="3"/>
      <c r="D193" s="3" t="s">
        <v>131</v>
      </c>
      <c r="E193" s="10">
        <f>SUM(E194+E201)</f>
        <v>9500</v>
      </c>
    </row>
    <row r="194" spans="2:8" ht="13.35" customHeight="1" outlineLevel="1" x14ac:dyDescent="0.2">
      <c r="B194" s="3" t="s">
        <v>68</v>
      </c>
      <c r="C194" s="3"/>
      <c r="D194" s="3" t="s">
        <v>132</v>
      </c>
      <c r="E194" s="10">
        <f>SUM(E195:E200)</f>
        <v>7000</v>
      </c>
    </row>
    <row r="195" spans="2:8" ht="13.35" customHeight="1" outlineLevel="2" x14ac:dyDescent="0.2">
      <c r="B195" s="5" t="s">
        <v>69</v>
      </c>
      <c r="C195" s="5" t="s">
        <v>417</v>
      </c>
      <c r="D195" s="5" t="s">
        <v>70</v>
      </c>
      <c r="E195" s="62">
        <v>3000</v>
      </c>
    </row>
    <row r="196" spans="2:8" ht="13.35" customHeight="1" outlineLevel="2" x14ac:dyDescent="0.2">
      <c r="B196" s="258">
        <v>4222</v>
      </c>
      <c r="C196" s="5" t="s">
        <v>418</v>
      </c>
      <c r="D196" s="5" t="s">
        <v>341</v>
      </c>
      <c r="E196" s="62">
        <v>0</v>
      </c>
    </row>
    <row r="197" spans="2:8" s="134" customFormat="1" ht="13.35" customHeight="1" outlineLevel="2" x14ac:dyDescent="0.2">
      <c r="B197" s="258">
        <v>4223</v>
      </c>
      <c r="C197" s="5" t="s">
        <v>419</v>
      </c>
      <c r="D197" s="5" t="s">
        <v>343</v>
      </c>
      <c r="E197" s="62">
        <v>2000</v>
      </c>
      <c r="H197" s="262"/>
    </row>
    <row r="198" spans="2:8" s="134" customFormat="1" ht="13.35" customHeight="1" outlineLevel="2" x14ac:dyDescent="0.2">
      <c r="B198" s="258">
        <v>4225</v>
      </c>
      <c r="C198" s="5" t="s">
        <v>420</v>
      </c>
      <c r="D198" s="5" t="s">
        <v>350</v>
      </c>
      <c r="E198" s="62">
        <v>0</v>
      </c>
      <c r="H198" s="262"/>
    </row>
    <row r="199" spans="2:8" s="134" customFormat="1" ht="13.35" customHeight="1" outlineLevel="2" x14ac:dyDescent="0.2">
      <c r="B199" s="258">
        <v>4226</v>
      </c>
      <c r="C199" s="5" t="s">
        <v>421</v>
      </c>
      <c r="D199" s="5" t="s">
        <v>352</v>
      </c>
      <c r="E199" s="62">
        <v>1000</v>
      </c>
      <c r="H199" s="262"/>
    </row>
    <row r="200" spans="2:8" s="134" customFormat="1" ht="13.35" customHeight="1" outlineLevel="2" x14ac:dyDescent="0.2">
      <c r="B200" s="258">
        <v>4227</v>
      </c>
      <c r="C200" s="5" t="s">
        <v>422</v>
      </c>
      <c r="D200" s="5" t="s">
        <v>183</v>
      </c>
      <c r="E200" s="62">
        <v>1000</v>
      </c>
      <c r="H200" s="262"/>
    </row>
    <row r="201" spans="2:8" ht="13.35" customHeight="1" outlineLevel="1" x14ac:dyDescent="0.2">
      <c r="B201" s="3" t="s">
        <v>71</v>
      </c>
      <c r="C201" s="3"/>
      <c r="D201" s="3" t="s">
        <v>133</v>
      </c>
      <c r="E201" s="10">
        <f t="shared" ref="E201" si="18">E202</f>
        <v>2500</v>
      </c>
    </row>
    <row r="202" spans="2:8" ht="13.35" customHeight="1" x14ac:dyDescent="0.2">
      <c r="B202" s="5" t="s">
        <v>72</v>
      </c>
      <c r="C202" s="5" t="s">
        <v>480</v>
      </c>
      <c r="D202" s="5" t="s">
        <v>78</v>
      </c>
      <c r="E202" s="62">
        <v>2500</v>
      </c>
    </row>
    <row r="203" spans="2:8" ht="13.35" customHeight="1" x14ac:dyDescent="0.2">
      <c r="B203" s="319" t="s">
        <v>84</v>
      </c>
      <c r="C203" s="319"/>
      <c r="D203" s="319"/>
      <c r="E203" s="11">
        <f>SUM(E204+E223)</f>
        <v>6500</v>
      </c>
    </row>
    <row r="204" spans="2:8" ht="13.35" customHeight="1" outlineLevel="1" x14ac:dyDescent="0.2">
      <c r="B204" s="3" t="s">
        <v>6</v>
      </c>
      <c r="C204" s="3"/>
      <c r="D204" s="3" t="s">
        <v>118</v>
      </c>
      <c r="E204" s="10">
        <f>SUM(E205+E207+E211+E218+E220)</f>
        <v>4000</v>
      </c>
    </row>
    <row r="205" spans="2:8" s="134" customFormat="1" ht="13.35" customHeight="1" outlineLevel="1" x14ac:dyDescent="0.2">
      <c r="B205" s="78">
        <v>321</v>
      </c>
      <c r="C205" s="3"/>
      <c r="D205" s="3" t="s">
        <v>423</v>
      </c>
      <c r="E205" s="10">
        <f>SUM(E206)</f>
        <v>3700</v>
      </c>
      <c r="H205" s="262"/>
    </row>
    <row r="206" spans="2:8" s="134" customFormat="1" ht="13.35" customHeight="1" outlineLevel="1" x14ac:dyDescent="0.2">
      <c r="B206" s="57">
        <v>3211</v>
      </c>
      <c r="C206" s="5" t="s">
        <v>424</v>
      </c>
      <c r="D206" s="5" t="s">
        <v>10</v>
      </c>
      <c r="E206" s="259">
        <v>3700</v>
      </c>
      <c r="H206" s="262"/>
    </row>
    <row r="207" spans="2:8" ht="13.35" customHeight="1" outlineLevel="2" x14ac:dyDescent="0.2">
      <c r="B207" s="3" t="s">
        <v>16</v>
      </c>
      <c r="C207" s="3"/>
      <c r="D207" s="3" t="s">
        <v>121</v>
      </c>
      <c r="E207" s="10">
        <f>SUM(E208:E209)</f>
        <v>300</v>
      </c>
    </row>
    <row r="208" spans="2:8" ht="13.35" customHeight="1" outlineLevel="3" x14ac:dyDescent="0.2">
      <c r="B208" s="5" t="s">
        <v>17</v>
      </c>
      <c r="C208" s="5" t="s">
        <v>425</v>
      </c>
      <c r="D208" s="5" t="s">
        <v>18</v>
      </c>
      <c r="E208" s="62">
        <v>300</v>
      </c>
    </row>
    <row r="209" spans="2:8" ht="13.35" customHeight="1" outlineLevel="3" x14ac:dyDescent="0.2">
      <c r="B209" s="5" t="s">
        <v>23</v>
      </c>
      <c r="C209" s="5" t="s">
        <v>426</v>
      </c>
      <c r="D209" s="5" t="s">
        <v>287</v>
      </c>
      <c r="E209" s="62">
        <v>0</v>
      </c>
    </row>
    <row r="210" spans="2:8" s="134" customFormat="1" ht="13.35" customHeight="1" outlineLevel="3" x14ac:dyDescent="0.2">
      <c r="B210" s="57">
        <v>3227</v>
      </c>
      <c r="C210" s="5" t="s">
        <v>427</v>
      </c>
      <c r="D210" s="5" t="s">
        <v>304</v>
      </c>
      <c r="E210" s="62">
        <v>0</v>
      </c>
      <c r="H210" s="262"/>
    </row>
    <row r="211" spans="2:8" ht="13.35" customHeight="1" outlineLevel="2" x14ac:dyDescent="0.2">
      <c r="B211" s="3" t="s">
        <v>24</v>
      </c>
      <c r="C211" s="3"/>
      <c r="D211" s="3" t="s">
        <v>122</v>
      </c>
      <c r="E211" s="10">
        <f>SUM(E212:E217)</f>
        <v>0</v>
      </c>
    </row>
    <row r="212" spans="2:8" s="134" customFormat="1" ht="13.35" customHeight="1" outlineLevel="2" x14ac:dyDescent="0.2">
      <c r="B212" s="57">
        <v>3231</v>
      </c>
      <c r="C212" s="5" t="s">
        <v>428</v>
      </c>
      <c r="D212" s="5" t="s">
        <v>434</v>
      </c>
      <c r="E212" s="259">
        <v>0</v>
      </c>
      <c r="H212" s="262"/>
    </row>
    <row r="213" spans="2:8" s="134" customFormat="1" ht="13.35" customHeight="1" outlineLevel="2" x14ac:dyDescent="0.2">
      <c r="B213" s="57">
        <v>3233</v>
      </c>
      <c r="C213" s="5" t="s">
        <v>429</v>
      </c>
      <c r="D213" s="5" t="s">
        <v>28</v>
      </c>
      <c r="E213" s="259">
        <v>0</v>
      </c>
      <c r="H213" s="262"/>
    </row>
    <row r="214" spans="2:8" s="134" customFormat="1" ht="13.35" customHeight="1" outlineLevel="2" x14ac:dyDescent="0.2">
      <c r="B214" s="57">
        <v>3235</v>
      </c>
      <c r="C214" s="5" t="s">
        <v>430</v>
      </c>
      <c r="D214" s="5" t="s">
        <v>86</v>
      </c>
      <c r="E214" s="259">
        <v>0</v>
      </c>
      <c r="H214" s="262"/>
    </row>
    <row r="215" spans="2:8" s="134" customFormat="1" ht="13.35" customHeight="1" outlineLevel="2" x14ac:dyDescent="0.2">
      <c r="B215" s="57">
        <v>3237</v>
      </c>
      <c r="C215" s="5" t="s">
        <v>431</v>
      </c>
      <c r="D215" s="5" t="s">
        <v>34</v>
      </c>
      <c r="E215" s="259">
        <v>0</v>
      </c>
      <c r="H215" s="262"/>
    </row>
    <row r="216" spans="2:8" s="134" customFormat="1" ht="13.35" customHeight="1" outlineLevel="2" x14ac:dyDescent="0.2">
      <c r="B216" s="57">
        <v>3238</v>
      </c>
      <c r="C216" s="5" t="s">
        <v>432</v>
      </c>
      <c r="D216" s="5" t="s">
        <v>36</v>
      </c>
      <c r="E216" s="259">
        <v>0</v>
      </c>
      <c r="H216" s="262"/>
    </row>
    <row r="217" spans="2:8" ht="13.35" customHeight="1" outlineLevel="2" x14ac:dyDescent="0.2">
      <c r="B217" s="5" t="s">
        <v>37</v>
      </c>
      <c r="C217" s="5" t="s">
        <v>433</v>
      </c>
      <c r="D217" s="5" t="s">
        <v>38</v>
      </c>
      <c r="E217" s="62">
        <v>0</v>
      </c>
    </row>
    <row r="218" spans="2:8" s="134" customFormat="1" ht="13.35" customHeight="1" outlineLevel="2" x14ac:dyDescent="0.2">
      <c r="B218" s="78">
        <v>324</v>
      </c>
      <c r="C218" s="5"/>
      <c r="D218" s="3" t="s">
        <v>75</v>
      </c>
      <c r="E218" s="60">
        <f>SUM(E219)</f>
        <v>0</v>
      </c>
      <c r="H218" s="262"/>
    </row>
    <row r="219" spans="2:8" s="134" customFormat="1" ht="13.35" customHeight="1" outlineLevel="2" x14ac:dyDescent="0.2">
      <c r="B219" s="57">
        <v>3241</v>
      </c>
      <c r="C219" s="5" t="s">
        <v>435</v>
      </c>
      <c r="D219" s="5" t="s">
        <v>75</v>
      </c>
      <c r="E219" s="62">
        <v>0</v>
      </c>
      <c r="H219" s="262"/>
    </row>
    <row r="220" spans="2:8" s="134" customFormat="1" ht="13.35" customHeight="1" outlineLevel="2" x14ac:dyDescent="0.2">
      <c r="B220" s="78">
        <v>329</v>
      </c>
      <c r="C220" s="5"/>
      <c r="D220" s="3" t="s">
        <v>52</v>
      </c>
      <c r="E220" s="60">
        <f>SUM(E221:E222)</f>
        <v>0</v>
      </c>
      <c r="H220" s="262"/>
    </row>
    <row r="221" spans="2:8" s="134" customFormat="1" ht="13.35" customHeight="1" outlineLevel="2" x14ac:dyDescent="0.2">
      <c r="B221" s="57">
        <v>3293</v>
      </c>
      <c r="C221" s="5" t="s">
        <v>436</v>
      </c>
      <c r="D221" s="5" t="s">
        <v>46</v>
      </c>
      <c r="E221" s="62">
        <v>0</v>
      </c>
      <c r="H221" s="262"/>
    </row>
    <row r="222" spans="2:8" s="134" customFormat="1" ht="13.35" customHeight="1" outlineLevel="2" x14ac:dyDescent="0.2">
      <c r="B222" s="57">
        <v>3299</v>
      </c>
      <c r="C222" s="5" t="s">
        <v>437</v>
      </c>
      <c r="D222" s="5" t="s">
        <v>52</v>
      </c>
      <c r="E222" s="62">
        <v>0</v>
      </c>
      <c r="H222" s="262"/>
    </row>
    <row r="223" spans="2:8" s="79" customFormat="1" ht="13.35" customHeight="1" outlineLevel="1" x14ac:dyDescent="0.2">
      <c r="B223" s="3" t="s">
        <v>66</v>
      </c>
      <c r="C223" s="3"/>
      <c r="D223" s="3" t="s">
        <v>130</v>
      </c>
      <c r="E223" s="10">
        <f>E224</f>
        <v>2500</v>
      </c>
      <c r="F223" s="134"/>
      <c r="H223" s="262"/>
    </row>
    <row r="224" spans="2:8" s="79" customFormat="1" ht="13.35" customHeight="1" x14ac:dyDescent="0.2">
      <c r="B224" s="3" t="s">
        <v>67</v>
      </c>
      <c r="C224" s="3"/>
      <c r="D224" s="3" t="s">
        <v>131</v>
      </c>
      <c r="E224" s="10">
        <f>SUM(E225+E231)</f>
        <v>2500</v>
      </c>
      <c r="F224" s="134"/>
      <c r="H224" s="262"/>
    </row>
    <row r="225" spans="2:8" s="79" customFormat="1" ht="13.35" customHeight="1" x14ac:dyDescent="0.2">
      <c r="B225" s="3" t="s">
        <v>68</v>
      </c>
      <c r="C225" s="3"/>
      <c r="D225" s="3" t="s">
        <v>132</v>
      </c>
      <c r="E225" s="10">
        <f>SUM(E226:E230)</f>
        <v>2200</v>
      </c>
      <c r="F225" s="134"/>
      <c r="H225" s="262"/>
    </row>
    <row r="226" spans="2:8" s="79" customFormat="1" ht="13.35" customHeight="1" outlineLevel="1" x14ac:dyDescent="0.2">
      <c r="B226" s="5" t="s">
        <v>69</v>
      </c>
      <c r="C226" s="5" t="s">
        <v>439</v>
      </c>
      <c r="D226" s="5" t="s">
        <v>70</v>
      </c>
      <c r="E226" s="62">
        <v>2200</v>
      </c>
      <c r="F226" s="134"/>
      <c r="H226" s="262"/>
    </row>
    <row r="227" spans="2:8" s="134" customFormat="1" ht="13.35" customHeight="1" outlineLevel="1" x14ac:dyDescent="0.2">
      <c r="B227" s="57">
        <v>4222</v>
      </c>
      <c r="C227" s="5" t="s">
        <v>440</v>
      </c>
      <c r="D227" s="5" t="s">
        <v>341</v>
      </c>
      <c r="E227" s="62">
        <v>0</v>
      </c>
      <c r="H227" s="262"/>
    </row>
    <row r="228" spans="2:8" s="134" customFormat="1" ht="13.35" customHeight="1" outlineLevel="1" x14ac:dyDescent="0.2">
      <c r="B228" s="57">
        <v>4225</v>
      </c>
      <c r="C228" s="5" t="s">
        <v>441</v>
      </c>
      <c r="D228" s="5" t="s">
        <v>350</v>
      </c>
      <c r="E228" s="62">
        <v>0</v>
      </c>
      <c r="H228" s="262"/>
    </row>
    <row r="229" spans="2:8" s="134" customFormat="1" ht="13.35" customHeight="1" outlineLevel="1" x14ac:dyDescent="0.2">
      <c r="B229" s="57">
        <v>4226</v>
      </c>
      <c r="C229" s="5" t="s">
        <v>442</v>
      </c>
      <c r="D229" s="5" t="s">
        <v>352</v>
      </c>
      <c r="E229" s="62">
        <v>0</v>
      </c>
      <c r="H229" s="262"/>
    </row>
    <row r="230" spans="2:8" s="134" customFormat="1" ht="13.35" customHeight="1" outlineLevel="1" x14ac:dyDescent="0.2">
      <c r="B230" s="57">
        <v>4227</v>
      </c>
      <c r="C230" s="5" t="s">
        <v>443</v>
      </c>
      <c r="D230" s="5" t="s">
        <v>183</v>
      </c>
      <c r="E230" s="62">
        <v>0</v>
      </c>
      <c r="H230" s="262"/>
    </row>
    <row r="231" spans="2:8" s="134" customFormat="1" ht="13.35" customHeight="1" outlineLevel="1" x14ac:dyDescent="0.2">
      <c r="B231" s="78">
        <v>424</v>
      </c>
      <c r="C231" s="5"/>
      <c r="D231" s="3" t="s">
        <v>133</v>
      </c>
      <c r="E231" s="60">
        <f>SUM(E232)</f>
        <v>300</v>
      </c>
      <c r="H231" s="262"/>
    </row>
    <row r="232" spans="2:8" s="134" customFormat="1" ht="13.35" customHeight="1" outlineLevel="1" x14ac:dyDescent="0.2">
      <c r="B232" s="57">
        <v>4241</v>
      </c>
      <c r="C232" s="5" t="s">
        <v>444</v>
      </c>
      <c r="D232" s="5" t="s">
        <v>78</v>
      </c>
      <c r="E232" s="62">
        <v>300</v>
      </c>
      <c r="H232" s="262"/>
    </row>
    <row r="233" spans="2:8" ht="13.35" customHeight="1" x14ac:dyDescent="0.2">
      <c r="B233" s="319" t="s">
        <v>87</v>
      </c>
      <c r="C233" s="319"/>
      <c r="D233" s="319"/>
      <c r="E233" s="11">
        <f>E234</f>
        <v>0</v>
      </c>
    </row>
    <row r="234" spans="2:8" ht="13.35" customHeight="1" x14ac:dyDescent="0.2">
      <c r="B234" s="3" t="s">
        <v>67</v>
      </c>
      <c r="C234" s="3"/>
      <c r="D234" s="3" t="s">
        <v>131</v>
      </c>
      <c r="E234" s="10">
        <f t="shared" ref="E234" si="19">E235</f>
        <v>0</v>
      </c>
    </row>
    <row r="235" spans="2:8" ht="13.35" customHeight="1" x14ac:dyDescent="0.2">
      <c r="B235" s="3" t="s">
        <v>68</v>
      </c>
      <c r="C235" s="3"/>
      <c r="D235" s="3" t="s">
        <v>132</v>
      </c>
      <c r="E235" s="10">
        <f>SUM(E236:E241)</f>
        <v>0</v>
      </c>
    </row>
    <row r="236" spans="2:8" s="134" customFormat="1" ht="13.35" customHeight="1" x14ac:dyDescent="0.2">
      <c r="B236" s="57">
        <v>4221</v>
      </c>
      <c r="C236" s="57" t="s">
        <v>438</v>
      </c>
      <c r="D236" s="5" t="s">
        <v>70</v>
      </c>
      <c r="E236" s="259">
        <v>0</v>
      </c>
      <c r="H236" s="262"/>
    </row>
    <row r="237" spans="2:8" s="134" customFormat="1" ht="13.35" customHeight="1" x14ac:dyDescent="0.2">
      <c r="B237" s="57">
        <v>4222</v>
      </c>
      <c r="C237" s="57" t="s">
        <v>445</v>
      </c>
      <c r="D237" s="5" t="s">
        <v>341</v>
      </c>
      <c r="E237" s="259">
        <v>0</v>
      </c>
      <c r="H237" s="262"/>
    </row>
    <row r="238" spans="2:8" s="134" customFormat="1" ht="13.35" customHeight="1" x14ac:dyDescent="0.2">
      <c r="B238" s="57">
        <v>4223</v>
      </c>
      <c r="C238" s="258" t="s">
        <v>446</v>
      </c>
      <c r="D238" s="5" t="s">
        <v>343</v>
      </c>
      <c r="E238" s="259">
        <v>0</v>
      </c>
      <c r="H238" s="262"/>
    </row>
    <row r="239" spans="2:8" s="134" customFormat="1" ht="13.35" customHeight="1" x14ac:dyDescent="0.2">
      <c r="B239" s="57">
        <v>4225</v>
      </c>
      <c r="C239" s="258" t="s">
        <v>447</v>
      </c>
      <c r="D239" s="5" t="s">
        <v>350</v>
      </c>
      <c r="E239" s="259">
        <v>0</v>
      </c>
      <c r="H239" s="262"/>
    </row>
    <row r="240" spans="2:8" s="134" customFormat="1" ht="13.35" customHeight="1" x14ac:dyDescent="0.2">
      <c r="B240" s="57">
        <v>4226</v>
      </c>
      <c r="C240" s="66" t="s">
        <v>448</v>
      </c>
      <c r="D240" s="5" t="s">
        <v>352</v>
      </c>
      <c r="E240" s="259">
        <v>0</v>
      </c>
      <c r="H240" s="262"/>
    </row>
    <row r="241" spans="2:8" ht="13.35" customHeight="1" x14ac:dyDescent="0.2">
      <c r="B241" s="5" t="s">
        <v>88</v>
      </c>
      <c r="C241" s="66" t="s">
        <v>449</v>
      </c>
      <c r="D241" s="5" t="s">
        <v>89</v>
      </c>
      <c r="E241" s="62">
        <v>0</v>
      </c>
    </row>
    <row r="242" spans="2:8" x14ac:dyDescent="0.2">
      <c r="B242" s="318" t="s">
        <v>450</v>
      </c>
      <c r="C242" s="318"/>
      <c r="D242" s="318"/>
      <c r="E242" s="12">
        <f>E243</f>
        <v>0</v>
      </c>
    </row>
    <row r="243" spans="2:8" x14ac:dyDescent="0.2">
      <c r="B243" s="319" t="s">
        <v>196</v>
      </c>
      <c r="C243" s="319"/>
      <c r="D243" s="319"/>
      <c r="E243" s="11">
        <f>E244</f>
        <v>0</v>
      </c>
    </row>
    <row r="244" spans="2:8" x14ac:dyDescent="0.2">
      <c r="B244" s="3" t="s">
        <v>6</v>
      </c>
      <c r="C244" s="3"/>
      <c r="D244" s="3" t="s">
        <v>118</v>
      </c>
      <c r="E244" s="10">
        <f>E245+E248</f>
        <v>0</v>
      </c>
    </row>
    <row r="245" spans="2:8" x14ac:dyDescent="0.2">
      <c r="B245" s="78">
        <v>32</v>
      </c>
      <c r="C245" s="3"/>
      <c r="D245" s="3" t="s">
        <v>162</v>
      </c>
      <c r="E245" s="10">
        <f>E246</f>
        <v>0</v>
      </c>
    </row>
    <row r="246" spans="2:8" s="112" customFormat="1" x14ac:dyDescent="0.2">
      <c r="B246" s="59">
        <v>322</v>
      </c>
      <c r="C246" s="67"/>
      <c r="D246" s="67" t="s">
        <v>121</v>
      </c>
      <c r="E246" s="60">
        <f>E247</f>
        <v>0</v>
      </c>
      <c r="F246" s="134"/>
      <c r="H246" s="262"/>
    </row>
    <row r="247" spans="2:8" s="112" customFormat="1" x14ac:dyDescent="0.2">
      <c r="B247" s="61">
        <v>3222</v>
      </c>
      <c r="C247" s="66" t="s">
        <v>451</v>
      </c>
      <c r="D247" s="66" t="s">
        <v>83</v>
      </c>
      <c r="E247" s="62">
        <v>0</v>
      </c>
      <c r="F247" s="134"/>
      <c r="H247" s="262"/>
    </row>
    <row r="248" spans="2:8" x14ac:dyDescent="0.2">
      <c r="B248" s="3" t="s">
        <v>7</v>
      </c>
      <c r="C248" s="3"/>
      <c r="D248" s="3" t="s">
        <v>119</v>
      </c>
      <c r="E248" s="10">
        <f>E249</f>
        <v>0</v>
      </c>
    </row>
    <row r="249" spans="2:8" x14ac:dyDescent="0.2">
      <c r="B249" s="3" t="s">
        <v>8</v>
      </c>
      <c r="C249" s="3"/>
      <c r="D249" s="3" t="s">
        <v>129</v>
      </c>
      <c r="E249" s="10">
        <f>E250+E251</f>
        <v>0</v>
      </c>
    </row>
    <row r="250" spans="2:8" outlineLevel="1" x14ac:dyDescent="0.2">
      <c r="B250" s="5" t="s">
        <v>9</v>
      </c>
      <c r="C250" s="5" t="s">
        <v>273</v>
      </c>
      <c r="D250" s="5" t="s">
        <v>10</v>
      </c>
      <c r="E250" s="62">
        <v>0</v>
      </c>
    </row>
    <row r="251" spans="2:8" s="112" customFormat="1" outlineLevel="1" x14ac:dyDescent="0.2">
      <c r="B251" s="57">
        <v>3212</v>
      </c>
      <c r="C251" s="5" t="s">
        <v>198</v>
      </c>
      <c r="D251" s="5" t="s">
        <v>274</v>
      </c>
      <c r="E251" s="62">
        <v>0</v>
      </c>
      <c r="F251" s="134"/>
      <c r="H251" s="262"/>
    </row>
    <row r="252" spans="2:8" s="134" customFormat="1" x14ac:dyDescent="0.2">
      <c r="B252" s="318" t="s">
        <v>452</v>
      </c>
      <c r="C252" s="318"/>
      <c r="D252" s="318"/>
      <c r="E252" s="12">
        <f>E253</f>
        <v>0</v>
      </c>
      <c r="H252" s="262"/>
    </row>
    <row r="253" spans="2:8" s="134" customFormat="1" x14ac:dyDescent="0.2">
      <c r="B253" s="319" t="s">
        <v>196</v>
      </c>
      <c r="C253" s="319"/>
      <c r="D253" s="319"/>
      <c r="E253" s="11">
        <f>E254</f>
        <v>0</v>
      </c>
      <c r="H253" s="262"/>
    </row>
    <row r="254" spans="2:8" s="134" customFormat="1" x14ac:dyDescent="0.2">
      <c r="B254" s="3" t="s">
        <v>6</v>
      </c>
      <c r="C254" s="3"/>
      <c r="D254" s="3" t="s">
        <v>118</v>
      </c>
      <c r="E254" s="10">
        <f>E255</f>
        <v>0</v>
      </c>
      <c r="H254" s="262"/>
    </row>
    <row r="255" spans="2:8" s="134" customFormat="1" x14ac:dyDescent="0.2">
      <c r="B255" s="78">
        <v>321</v>
      </c>
      <c r="C255" s="3"/>
      <c r="D255" s="3" t="s">
        <v>129</v>
      </c>
      <c r="E255" s="10">
        <f>E256</f>
        <v>0</v>
      </c>
      <c r="H255" s="262"/>
    </row>
    <row r="256" spans="2:8" s="134" customFormat="1" x14ac:dyDescent="0.2">
      <c r="B256" s="57">
        <v>3211</v>
      </c>
      <c r="C256" s="5" t="s">
        <v>453</v>
      </c>
      <c r="D256" s="5" t="s">
        <v>10</v>
      </c>
      <c r="E256" s="62">
        <v>0</v>
      </c>
      <c r="H256" s="262"/>
    </row>
    <row r="257" spans="2:8" s="134" customFormat="1" x14ac:dyDescent="0.2">
      <c r="B257" s="318" t="s">
        <v>456</v>
      </c>
      <c r="C257" s="318"/>
      <c r="D257" s="318"/>
      <c r="E257" s="12">
        <f>E258</f>
        <v>0</v>
      </c>
      <c r="H257" s="262"/>
    </row>
    <row r="258" spans="2:8" s="134" customFormat="1" ht="12.75" customHeight="1" x14ac:dyDescent="0.2">
      <c r="B258" s="319" t="s">
        <v>5</v>
      </c>
      <c r="C258" s="319"/>
      <c r="D258" s="319"/>
      <c r="E258" s="11">
        <f>E259</f>
        <v>0</v>
      </c>
      <c r="H258" s="262"/>
    </row>
    <row r="259" spans="2:8" s="134" customFormat="1" x14ac:dyDescent="0.2">
      <c r="B259" s="78">
        <v>4</v>
      </c>
      <c r="C259" s="3"/>
      <c r="D259" s="3" t="s">
        <v>130</v>
      </c>
      <c r="E259" s="10">
        <f>E260</f>
        <v>0</v>
      </c>
      <c r="H259" s="262"/>
    </row>
    <row r="260" spans="2:8" s="134" customFormat="1" x14ac:dyDescent="0.2">
      <c r="B260" s="78">
        <v>42</v>
      </c>
      <c r="C260" s="3"/>
      <c r="D260" s="3" t="s">
        <v>454</v>
      </c>
      <c r="E260" s="10">
        <f>E261</f>
        <v>0</v>
      </c>
      <c r="H260" s="262"/>
    </row>
    <row r="261" spans="2:8" s="134" customFormat="1" x14ac:dyDescent="0.2">
      <c r="B261" s="78">
        <v>422</v>
      </c>
      <c r="C261" s="5"/>
      <c r="D261" s="3" t="s">
        <v>132</v>
      </c>
      <c r="E261" s="62">
        <f>E262</f>
        <v>0</v>
      </c>
      <c r="H261" s="262"/>
    </row>
    <row r="262" spans="2:8" x14ac:dyDescent="0.2">
      <c r="B262" s="257">
        <v>4221</v>
      </c>
      <c r="C262" s="268" t="s">
        <v>455</v>
      </c>
      <c r="D262" s="5" t="s">
        <v>70</v>
      </c>
      <c r="E262" s="8">
        <v>0</v>
      </c>
    </row>
  </sheetData>
  <mergeCells count="21">
    <mergeCell ref="B243:D243"/>
    <mergeCell ref="B7:D7"/>
    <mergeCell ref="B139:D139"/>
    <mergeCell ref="B203:D203"/>
    <mergeCell ref="B233:D233"/>
    <mergeCell ref="B257:D257"/>
    <mergeCell ref="B258:D258"/>
    <mergeCell ref="B252:D252"/>
    <mergeCell ref="B253:D253"/>
    <mergeCell ref="B6:D6"/>
    <mergeCell ref="B69:D69"/>
    <mergeCell ref="B27:D27"/>
    <mergeCell ref="B11:D11"/>
    <mergeCell ref="B10:D10"/>
    <mergeCell ref="B9:D9"/>
    <mergeCell ref="B8:D8"/>
    <mergeCell ref="B26:D26"/>
    <mergeCell ref="B12:D12"/>
    <mergeCell ref="B70:D70"/>
    <mergeCell ref="B108:D108"/>
    <mergeCell ref="B242:D242"/>
  </mergeCells>
  <phoneticPr fontId="0" type="noConversion"/>
  <pageMargins left="0.78740157480314965" right="0" top="0.59055118110236227" bottom="0.59055118110236227" header="0" footer="0"/>
  <pageSetup paperSize="9" orientation="portrait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topLeftCell="A19" workbookViewId="0">
      <selection activeCell="D49" sqref="D49"/>
    </sheetView>
  </sheetViews>
  <sheetFormatPr defaultColWidth="9.140625" defaultRowHeight="12.75" x14ac:dyDescent="0.2"/>
  <cols>
    <col min="1" max="1" width="1.28515625" style="134" customWidth="1"/>
    <col min="2" max="2" width="6.7109375" style="134" customWidth="1"/>
    <col min="3" max="3" width="8" style="134" customWidth="1"/>
    <col min="4" max="4" width="58.85546875" style="134" customWidth="1"/>
    <col min="5" max="5" width="16.85546875" style="134" customWidth="1"/>
    <col min="6" max="6" width="1.28515625" style="134" customWidth="1"/>
    <col min="7" max="7" width="9.140625" style="65"/>
    <col min="8" max="8" width="10.7109375" style="65" bestFit="1" customWidth="1"/>
    <col min="9" max="16384" width="9.140625" style="65"/>
  </cols>
  <sheetData>
    <row r="1" spans="2:6" ht="13.5" thickBot="1" x14ac:dyDescent="0.25">
      <c r="D1" s="134" t="s">
        <v>247</v>
      </c>
      <c r="E1" s="218" t="s">
        <v>280</v>
      </c>
    </row>
    <row r="2" spans="2:6" s="23" customFormat="1" ht="14.25" thickTop="1" thickBot="1" x14ac:dyDescent="0.25">
      <c r="B2" s="22" t="s">
        <v>0</v>
      </c>
      <c r="C2" s="22" t="s">
        <v>1</v>
      </c>
      <c r="D2" s="22" t="s">
        <v>90</v>
      </c>
      <c r="E2" s="21" t="s">
        <v>211</v>
      </c>
    </row>
    <row r="3" spans="2:6" ht="13.35" customHeight="1" thickTop="1" x14ac:dyDescent="0.2">
      <c r="B3" s="327" t="s">
        <v>166</v>
      </c>
      <c r="C3" s="327"/>
      <c r="D3" s="327"/>
      <c r="E3" s="1">
        <f t="shared" ref="E3" si="0">E4</f>
        <v>1769711</v>
      </c>
    </row>
    <row r="4" spans="2:6" ht="13.35" customHeight="1" x14ac:dyDescent="0.2">
      <c r="B4" s="328" t="s">
        <v>167</v>
      </c>
      <c r="C4" s="328"/>
      <c r="D4" s="328"/>
      <c r="E4" s="1">
        <f>E10+E19+E26+E45+E53+E5+E60</f>
        <v>1769711</v>
      </c>
    </row>
    <row r="5" spans="2:6" ht="13.35" customHeight="1" x14ac:dyDescent="0.2">
      <c r="B5" s="329" t="s">
        <v>457</v>
      </c>
      <c r="C5" s="330"/>
      <c r="D5" s="330"/>
      <c r="E5" s="75">
        <f>E6</f>
        <v>81611</v>
      </c>
    </row>
    <row r="6" spans="2:6" ht="13.35" customHeight="1" x14ac:dyDescent="0.2">
      <c r="B6" s="69">
        <v>67</v>
      </c>
      <c r="C6" s="70"/>
      <c r="D6" s="71" t="s">
        <v>156</v>
      </c>
      <c r="E6" s="72">
        <f>E7</f>
        <v>81611</v>
      </c>
    </row>
    <row r="7" spans="2:6" s="26" customFormat="1" ht="26.25" customHeight="1" x14ac:dyDescent="0.2">
      <c r="B7" s="69">
        <v>671</v>
      </c>
      <c r="C7" s="73"/>
      <c r="D7" s="74" t="s">
        <v>157</v>
      </c>
      <c r="E7" s="72">
        <f>E8+E9</f>
        <v>81611</v>
      </c>
      <c r="F7" s="81"/>
    </row>
    <row r="8" spans="2:6" ht="13.35" customHeight="1" x14ac:dyDescent="0.2">
      <c r="B8" s="61">
        <v>6711</v>
      </c>
      <c r="C8" s="70"/>
      <c r="D8" s="70" t="s">
        <v>160</v>
      </c>
      <c r="E8" s="77">
        <f>'RASHODI 4 RAZINA'!E27</f>
        <v>81611</v>
      </c>
    </row>
    <row r="9" spans="2:6" s="113" customFormat="1" ht="13.35" customHeight="1" x14ac:dyDescent="0.2">
      <c r="B9" s="61">
        <v>6711</v>
      </c>
      <c r="C9" s="70"/>
      <c r="D9" s="70" t="s">
        <v>458</v>
      </c>
      <c r="E9" s="77">
        <v>0</v>
      </c>
      <c r="F9" s="134"/>
    </row>
    <row r="10" spans="2:6" ht="13.35" customHeight="1" x14ac:dyDescent="0.2">
      <c r="B10" s="326" t="s">
        <v>60</v>
      </c>
      <c r="C10" s="326"/>
      <c r="D10" s="326"/>
      <c r="E10" s="2">
        <f>E11</f>
        <v>42800</v>
      </c>
    </row>
    <row r="11" spans="2:6" ht="13.35" customHeight="1" x14ac:dyDescent="0.2">
      <c r="B11" s="3" t="s">
        <v>91</v>
      </c>
      <c r="C11" s="3"/>
      <c r="D11" s="3" t="s">
        <v>138</v>
      </c>
      <c r="E11" s="4">
        <f t="shared" ref="E11" si="1">E12</f>
        <v>42800</v>
      </c>
    </row>
    <row r="12" spans="2:6" ht="13.35" customHeight="1" x14ac:dyDescent="0.2">
      <c r="B12" s="3" t="s">
        <v>92</v>
      </c>
      <c r="C12" s="3"/>
      <c r="D12" s="3" t="s">
        <v>139</v>
      </c>
      <c r="E12" s="4">
        <f>SUM(E13:E16)</f>
        <v>42800</v>
      </c>
    </row>
    <row r="13" spans="2:6" s="134" customFormat="1" ht="13.35" customHeight="1" x14ac:dyDescent="0.2">
      <c r="B13" s="57">
        <v>6614</v>
      </c>
      <c r="C13" s="5" t="s">
        <v>459</v>
      </c>
      <c r="D13" s="5" t="s">
        <v>289</v>
      </c>
      <c r="E13" s="269">
        <v>0</v>
      </c>
    </row>
    <row r="14" spans="2:6" ht="13.35" customHeight="1" x14ac:dyDescent="0.2">
      <c r="B14" s="5" t="s">
        <v>93</v>
      </c>
      <c r="C14" s="5" t="s">
        <v>460</v>
      </c>
      <c r="D14" s="5" t="s">
        <v>94</v>
      </c>
      <c r="E14" s="77">
        <v>38145</v>
      </c>
    </row>
    <row r="15" spans="2:6" ht="13.35" customHeight="1" x14ac:dyDescent="0.2">
      <c r="B15" s="5" t="s">
        <v>93</v>
      </c>
      <c r="C15" s="5" t="s">
        <v>461</v>
      </c>
      <c r="D15" s="5" t="s">
        <v>95</v>
      </c>
      <c r="E15" s="77">
        <v>4655</v>
      </c>
    </row>
    <row r="16" spans="2:6" s="81" customFormat="1" ht="13.35" customHeight="1" x14ac:dyDescent="0.2">
      <c r="B16" s="78">
        <v>92</v>
      </c>
      <c r="C16" s="3"/>
      <c r="D16" s="3" t="s">
        <v>180</v>
      </c>
      <c r="E16" s="4">
        <f>E17</f>
        <v>0</v>
      </c>
    </row>
    <row r="17" spans="2:6" s="81" customFormat="1" ht="13.35" customHeight="1" x14ac:dyDescent="0.2">
      <c r="B17" s="78">
        <v>922</v>
      </c>
      <c r="C17" s="3"/>
      <c r="D17" s="3" t="s">
        <v>181</v>
      </c>
      <c r="E17" s="4">
        <f>E18</f>
        <v>0</v>
      </c>
    </row>
    <row r="18" spans="2:6" s="82" customFormat="1" ht="13.35" customHeight="1" x14ac:dyDescent="0.2">
      <c r="B18" s="57">
        <v>9221</v>
      </c>
      <c r="C18" s="5" t="s">
        <v>463</v>
      </c>
      <c r="D18" s="5" t="s">
        <v>182</v>
      </c>
      <c r="E18" s="77">
        <v>0</v>
      </c>
      <c r="F18" s="134"/>
    </row>
    <row r="19" spans="2:6" ht="13.35" customHeight="1" x14ac:dyDescent="0.2">
      <c r="B19" s="326" t="s">
        <v>73</v>
      </c>
      <c r="C19" s="326"/>
      <c r="D19" s="326"/>
      <c r="E19" s="2">
        <f>E20+E23</f>
        <v>3800</v>
      </c>
    </row>
    <row r="20" spans="2:6" ht="13.35" customHeight="1" x14ac:dyDescent="0.2">
      <c r="B20" s="3" t="s">
        <v>96</v>
      </c>
      <c r="C20" s="3"/>
      <c r="D20" s="3" t="s">
        <v>140</v>
      </c>
      <c r="E20" s="4">
        <f t="shared" ref="E20:E21" si="2">E21</f>
        <v>3800</v>
      </c>
    </row>
    <row r="21" spans="2:6" ht="13.35" customHeight="1" x14ac:dyDescent="0.2">
      <c r="B21" s="3" t="s">
        <v>97</v>
      </c>
      <c r="C21" s="3"/>
      <c r="D21" s="3" t="s">
        <v>141</v>
      </c>
      <c r="E21" s="4">
        <f t="shared" si="2"/>
        <v>3800</v>
      </c>
    </row>
    <row r="22" spans="2:6" ht="13.35" customHeight="1" x14ac:dyDescent="0.2">
      <c r="B22" s="5" t="s">
        <v>98</v>
      </c>
      <c r="C22" s="5" t="s">
        <v>462</v>
      </c>
      <c r="D22" s="5" t="s">
        <v>99</v>
      </c>
      <c r="E22" s="77">
        <v>3800</v>
      </c>
    </row>
    <row r="23" spans="2:6" s="82" customFormat="1" ht="13.35" customHeight="1" x14ac:dyDescent="0.2">
      <c r="B23" s="78">
        <v>92</v>
      </c>
      <c r="C23" s="3"/>
      <c r="D23" s="3" t="s">
        <v>180</v>
      </c>
      <c r="E23" s="4">
        <f>E24</f>
        <v>0</v>
      </c>
      <c r="F23" s="134"/>
    </row>
    <row r="24" spans="2:6" s="82" customFormat="1" ht="13.35" customHeight="1" x14ac:dyDescent="0.2">
      <c r="B24" s="78">
        <v>922</v>
      </c>
      <c r="C24" s="3"/>
      <c r="D24" s="3" t="s">
        <v>181</v>
      </c>
      <c r="E24" s="4">
        <f>E25</f>
        <v>0</v>
      </c>
      <c r="F24" s="134"/>
    </row>
    <row r="25" spans="2:6" s="82" customFormat="1" ht="13.35" customHeight="1" x14ac:dyDescent="0.2">
      <c r="B25" s="57">
        <v>9221</v>
      </c>
      <c r="C25" s="5"/>
      <c r="D25" s="5" t="s">
        <v>182</v>
      </c>
      <c r="E25" s="77">
        <v>0</v>
      </c>
      <c r="F25" s="134"/>
    </row>
    <row r="26" spans="2:6" ht="13.35" customHeight="1" x14ac:dyDescent="0.2">
      <c r="B26" s="326" t="s">
        <v>79</v>
      </c>
      <c r="C26" s="326"/>
      <c r="D26" s="326"/>
      <c r="E26" s="2">
        <f>E27+E42</f>
        <v>1635000</v>
      </c>
    </row>
    <row r="27" spans="2:6" ht="13.35" customHeight="1" x14ac:dyDescent="0.2">
      <c r="B27" s="3" t="s">
        <v>100</v>
      </c>
      <c r="C27" s="3"/>
      <c r="D27" s="3" t="s">
        <v>142</v>
      </c>
      <c r="E27" s="20">
        <f>E28+E33+E31+E37+E39</f>
        <v>1635000</v>
      </c>
    </row>
    <row r="28" spans="2:6" ht="13.35" customHeight="1" x14ac:dyDescent="0.2">
      <c r="B28" s="78">
        <v>632</v>
      </c>
      <c r="C28" s="3"/>
      <c r="D28" s="3" t="s">
        <v>170</v>
      </c>
      <c r="E28" s="4">
        <f>SUM(E30:E30)</f>
        <v>0</v>
      </c>
    </row>
    <row r="29" spans="2:6" s="134" customFormat="1" ht="13.35" customHeight="1" x14ac:dyDescent="0.2">
      <c r="B29" s="57">
        <v>6323</v>
      </c>
      <c r="C29" s="3"/>
      <c r="D29" s="5" t="s">
        <v>170</v>
      </c>
      <c r="E29" s="269">
        <v>0</v>
      </c>
    </row>
    <row r="30" spans="2:6" ht="13.35" customHeight="1" x14ac:dyDescent="0.2">
      <c r="B30" s="5" t="s">
        <v>101</v>
      </c>
      <c r="C30" s="5" t="s">
        <v>464</v>
      </c>
      <c r="D30" s="5" t="s">
        <v>171</v>
      </c>
      <c r="E30" s="77">
        <v>0</v>
      </c>
    </row>
    <row r="31" spans="2:6" ht="13.35" customHeight="1" x14ac:dyDescent="0.2">
      <c r="B31" s="3" t="s">
        <v>102</v>
      </c>
      <c r="C31" s="3"/>
      <c r="D31" s="3" t="s">
        <v>143</v>
      </c>
      <c r="E31" s="4">
        <f t="shared" ref="E31" si="3">E32</f>
        <v>2500</v>
      </c>
    </row>
    <row r="32" spans="2:6" ht="13.35" customHeight="1" x14ac:dyDescent="0.2">
      <c r="B32" s="5" t="s">
        <v>103</v>
      </c>
      <c r="C32" s="5" t="s">
        <v>465</v>
      </c>
      <c r="D32" s="5" t="s">
        <v>104</v>
      </c>
      <c r="E32" s="77">
        <v>2500</v>
      </c>
    </row>
    <row r="33" spans="1:8" ht="13.35" customHeight="1" x14ac:dyDescent="0.2">
      <c r="B33" s="3" t="s">
        <v>105</v>
      </c>
      <c r="C33" s="3"/>
      <c r="D33" s="3" t="s">
        <v>144</v>
      </c>
      <c r="E33" s="4">
        <f>SUM(E34:E36)</f>
        <v>1629547.5</v>
      </c>
    </row>
    <row r="34" spans="1:8" ht="13.35" customHeight="1" x14ac:dyDescent="0.2">
      <c r="B34" s="5" t="s">
        <v>106</v>
      </c>
      <c r="C34" s="5" t="s">
        <v>466</v>
      </c>
      <c r="D34" s="5" t="s">
        <v>161</v>
      </c>
      <c r="E34" s="77">
        <v>1621047.5</v>
      </c>
    </row>
    <row r="35" spans="1:8" ht="13.35" customHeight="1" x14ac:dyDescent="0.2">
      <c r="B35" s="57">
        <v>6362</v>
      </c>
      <c r="C35" s="5" t="s">
        <v>467</v>
      </c>
      <c r="D35" s="5" t="s">
        <v>469</v>
      </c>
      <c r="E35" s="77">
        <v>8500</v>
      </c>
      <c r="H35" s="217"/>
    </row>
    <row r="36" spans="1:8" ht="13.35" customHeight="1" x14ac:dyDescent="0.2">
      <c r="B36" s="5" t="s">
        <v>107</v>
      </c>
      <c r="C36" s="5" t="s">
        <v>468</v>
      </c>
      <c r="D36" s="5" t="s">
        <v>168</v>
      </c>
      <c r="E36" s="77">
        <v>0</v>
      </c>
    </row>
    <row r="37" spans="1:8" ht="13.35" customHeight="1" x14ac:dyDescent="0.2">
      <c r="B37" s="3" t="s">
        <v>108</v>
      </c>
      <c r="C37" s="3"/>
      <c r="D37" s="3" t="s">
        <v>145</v>
      </c>
      <c r="E37" s="4">
        <f t="shared" ref="E37" si="4">E38</f>
        <v>2952.5</v>
      </c>
    </row>
    <row r="38" spans="1:8" ht="13.35" customHeight="1" x14ac:dyDescent="0.2">
      <c r="B38" s="5" t="s">
        <v>109</v>
      </c>
      <c r="C38" s="5" t="s">
        <v>470</v>
      </c>
      <c r="D38" s="5" t="s">
        <v>110</v>
      </c>
      <c r="E38" s="77">
        <v>2952.5</v>
      </c>
    </row>
    <row r="39" spans="1:8" s="82" customFormat="1" ht="13.35" customHeight="1" x14ac:dyDescent="0.2">
      <c r="A39" s="134"/>
      <c r="B39" s="78">
        <v>639</v>
      </c>
      <c r="C39" s="78"/>
      <c r="D39" s="3" t="s">
        <v>184</v>
      </c>
      <c r="E39" s="4">
        <f>E40</f>
        <v>0</v>
      </c>
      <c r="F39" s="134"/>
    </row>
    <row r="40" spans="1:8" s="82" customFormat="1" ht="22.9" customHeight="1" x14ac:dyDescent="0.2">
      <c r="A40" s="134"/>
      <c r="B40" s="57">
        <v>6393</v>
      </c>
      <c r="C40" s="57" t="s">
        <v>471</v>
      </c>
      <c r="D40" s="5" t="s">
        <v>185</v>
      </c>
      <c r="E40" s="77">
        <v>0</v>
      </c>
      <c r="F40" s="134"/>
    </row>
    <row r="41" spans="1:8" s="134" customFormat="1" ht="22.9" customHeight="1" x14ac:dyDescent="0.2">
      <c r="B41" s="57">
        <v>6394</v>
      </c>
      <c r="C41" s="57" t="s">
        <v>472</v>
      </c>
      <c r="D41" s="5" t="s">
        <v>473</v>
      </c>
      <c r="E41" s="77">
        <v>0</v>
      </c>
    </row>
    <row r="42" spans="1:8" s="82" customFormat="1" ht="13.35" customHeight="1" x14ac:dyDescent="0.2">
      <c r="A42" s="134"/>
      <c r="B42" s="78">
        <v>92</v>
      </c>
      <c r="C42" s="3"/>
      <c r="D42" s="3" t="s">
        <v>180</v>
      </c>
      <c r="E42" s="4">
        <f>E43</f>
        <v>0</v>
      </c>
      <c r="F42" s="134"/>
    </row>
    <row r="43" spans="1:8" s="82" customFormat="1" ht="13.35" customHeight="1" x14ac:dyDescent="0.2">
      <c r="A43" s="134"/>
      <c r="B43" s="78">
        <v>922</v>
      </c>
      <c r="C43" s="3"/>
      <c r="D43" s="3" t="s">
        <v>181</v>
      </c>
      <c r="E43" s="4">
        <f>E44</f>
        <v>0</v>
      </c>
      <c r="F43" s="134"/>
    </row>
    <row r="44" spans="1:8" s="82" customFormat="1" ht="13.35" customHeight="1" x14ac:dyDescent="0.2">
      <c r="A44" s="134"/>
      <c r="B44" s="57">
        <v>9221</v>
      </c>
      <c r="C44" s="5" t="s">
        <v>472</v>
      </c>
      <c r="D44" s="5" t="s">
        <v>182</v>
      </c>
      <c r="E44" s="77">
        <v>0</v>
      </c>
      <c r="F44" s="134"/>
    </row>
    <row r="45" spans="1:8" ht="13.35" customHeight="1" x14ac:dyDescent="0.2">
      <c r="B45" s="326" t="s">
        <v>84</v>
      </c>
      <c r="C45" s="326"/>
      <c r="D45" s="326"/>
      <c r="E45" s="2">
        <f>E46</f>
        <v>6500</v>
      </c>
    </row>
    <row r="46" spans="1:8" ht="13.35" customHeight="1" x14ac:dyDescent="0.2">
      <c r="B46" s="3" t="s">
        <v>91</v>
      </c>
      <c r="C46" s="3"/>
      <c r="D46" s="3" t="s">
        <v>146</v>
      </c>
      <c r="E46" s="4">
        <f>E47+E52</f>
        <v>6500</v>
      </c>
    </row>
    <row r="47" spans="1:8" ht="13.35" customHeight="1" x14ac:dyDescent="0.2">
      <c r="B47" s="3" t="s">
        <v>111</v>
      </c>
      <c r="C47" s="3"/>
      <c r="D47" s="3" t="s">
        <v>147</v>
      </c>
      <c r="E47" s="4">
        <f>SUM(E48:E49)</f>
        <v>6500</v>
      </c>
    </row>
    <row r="48" spans="1:8" ht="13.15" customHeight="1" x14ac:dyDescent="0.2">
      <c r="B48" s="5" t="s">
        <v>112</v>
      </c>
      <c r="C48" s="5" t="s">
        <v>481</v>
      </c>
      <c r="D48" s="5" t="s">
        <v>113</v>
      </c>
      <c r="E48" s="77">
        <v>4000</v>
      </c>
    </row>
    <row r="49" spans="2:6" s="82" customFormat="1" ht="13.15" customHeight="1" x14ac:dyDescent="0.2">
      <c r="B49" s="57">
        <v>6632</v>
      </c>
      <c r="C49" s="5" t="s">
        <v>482</v>
      </c>
      <c r="D49" s="5" t="s">
        <v>186</v>
      </c>
      <c r="E49" s="77">
        <v>2500</v>
      </c>
      <c r="F49" s="134"/>
    </row>
    <row r="50" spans="2:6" s="82" customFormat="1" ht="13.15" customHeight="1" x14ac:dyDescent="0.2">
      <c r="B50" s="78">
        <v>92</v>
      </c>
      <c r="C50" s="3"/>
      <c r="D50" s="3" t="s">
        <v>180</v>
      </c>
      <c r="E50" s="4">
        <f>E51</f>
        <v>0</v>
      </c>
      <c r="F50" s="134"/>
    </row>
    <row r="51" spans="2:6" s="82" customFormat="1" ht="13.15" customHeight="1" x14ac:dyDescent="0.2">
      <c r="B51" s="78">
        <v>922</v>
      </c>
      <c r="C51" s="3"/>
      <c r="D51" s="3" t="s">
        <v>181</v>
      </c>
      <c r="E51" s="4">
        <f>E52</f>
        <v>0</v>
      </c>
      <c r="F51" s="134"/>
    </row>
    <row r="52" spans="2:6" s="82" customFormat="1" ht="13.15" customHeight="1" x14ac:dyDescent="0.2">
      <c r="B52" s="57">
        <v>9221</v>
      </c>
      <c r="C52" s="5"/>
      <c r="D52" s="5" t="s">
        <v>182</v>
      </c>
      <c r="E52" s="77"/>
      <c r="F52" s="134"/>
    </row>
    <row r="53" spans="2:6" ht="13.35" customHeight="1" x14ac:dyDescent="0.2">
      <c r="B53" s="326" t="s">
        <v>87</v>
      </c>
      <c r="C53" s="326"/>
      <c r="D53" s="326"/>
      <c r="E53" s="2">
        <f>E54</f>
        <v>0</v>
      </c>
    </row>
    <row r="54" spans="2:6" ht="13.35" customHeight="1" x14ac:dyDescent="0.2">
      <c r="B54" s="3" t="s">
        <v>114</v>
      </c>
      <c r="C54" s="3"/>
      <c r="D54" s="3" t="s">
        <v>148</v>
      </c>
      <c r="E54" s="4">
        <f>E58</f>
        <v>0</v>
      </c>
    </row>
    <row r="55" spans="2:6" ht="13.35" customHeight="1" x14ac:dyDescent="0.2">
      <c r="B55" s="3" t="s">
        <v>115</v>
      </c>
      <c r="C55" s="3"/>
      <c r="D55" s="3" t="s">
        <v>149</v>
      </c>
      <c r="E55" s="4">
        <f>E56</f>
        <v>0</v>
      </c>
    </row>
    <row r="56" spans="2:6" ht="13.35" customHeight="1" x14ac:dyDescent="0.2">
      <c r="B56" s="5" t="s">
        <v>116</v>
      </c>
      <c r="C56" s="5">
        <v>363</v>
      </c>
      <c r="D56" s="5" t="s">
        <v>117</v>
      </c>
      <c r="E56" s="77">
        <v>0</v>
      </c>
    </row>
    <row r="57" spans="2:6" ht="13.35" customHeight="1" x14ac:dyDescent="0.2">
      <c r="B57" s="78">
        <v>92</v>
      </c>
      <c r="C57" s="3"/>
      <c r="D57" s="3" t="s">
        <v>180</v>
      </c>
      <c r="E57" s="4">
        <f>E58</f>
        <v>0</v>
      </c>
    </row>
    <row r="58" spans="2:6" x14ac:dyDescent="0.2">
      <c r="B58" s="78">
        <v>922</v>
      </c>
      <c r="C58" s="3"/>
      <c r="D58" s="3" t="s">
        <v>181</v>
      </c>
      <c r="E58" s="4">
        <f>E59</f>
        <v>0</v>
      </c>
    </row>
    <row r="59" spans="2:6" x14ac:dyDescent="0.2">
      <c r="B59" s="57">
        <v>9221</v>
      </c>
      <c r="C59" s="5"/>
      <c r="D59" s="5" t="s">
        <v>182</v>
      </c>
      <c r="E59" s="77">
        <v>0</v>
      </c>
    </row>
    <row r="60" spans="2:6" ht="13.15" customHeight="1" x14ac:dyDescent="0.2">
      <c r="B60" s="326" t="s">
        <v>290</v>
      </c>
      <c r="C60" s="326"/>
      <c r="D60" s="326"/>
      <c r="E60" s="2">
        <f>E61+E64</f>
        <v>0</v>
      </c>
    </row>
    <row r="61" spans="2:6" x14ac:dyDescent="0.2">
      <c r="B61" s="3" t="s">
        <v>100</v>
      </c>
      <c r="C61" s="3"/>
      <c r="D61" s="3" t="s">
        <v>142</v>
      </c>
      <c r="E61" s="4">
        <f t="shared" ref="E61" si="5">E62</f>
        <v>0</v>
      </c>
    </row>
    <row r="62" spans="2:6" x14ac:dyDescent="0.2">
      <c r="B62" s="78">
        <v>639</v>
      </c>
      <c r="C62" s="78"/>
      <c r="D62" s="3" t="s">
        <v>184</v>
      </c>
      <c r="E62" s="4">
        <f>E63</f>
        <v>0</v>
      </c>
    </row>
    <row r="63" spans="2:6" ht="22.5" x14ac:dyDescent="0.2">
      <c r="B63" s="57">
        <v>6393</v>
      </c>
      <c r="C63" s="57"/>
      <c r="D63" s="5" t="s">
        <v>185</v>
      </c>
      <c r="E63" s="77">
        <v>0</v>
      </c>
    </row>
    <row r="66" spans="2:4" x14ac:dyDescent="0.2">
      <c r="B66" s="134" t="s">
        <v>477</v>
      </c>
    </row>
    <row r="67" spans="2:4" x14ac:dyDescent="0.2">
      <c r="D67" s="134" t="s">
        <v>476</v>
      </c>
    </row>
  </sheetData>
  <mergeCells count="9">
    <mergeCell ref="B60:D60"/>
    <mergeCell ref="B3:D3"/>
    <mergeCell ref="B53:D53"/>
    <mergeCell ref="B4:D4"/>
    <mergeCell ref="B10:D10"/>
    <mergeCell ref="B19:D19"/>
    <mergeCell ref="B26:D26"/>
    <mergeCell ref="B45:D45"/>
    <mergeCell ref="B5:D5"/>
  </mergeCells>
  <phoneticPr fontId="0" type="noConversion"/>
  <pageMargins left="0.78740157480314965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RAČUN PRIHODA I RASHODA</vt:lpstr>
      <vt:lpstr>RASHODI FUNKCIJSKA </vt:lpstr>
      <vt:lpstr>RAČUN FINANCIRANJA</vt:lpstr>
      <vt:lpstr>POSEBNI DIO</vt:lpstr>
      <vt:lpstr>RASHODI 4 RAZINA</vt:lpstr>
      <vt:lpstr>PRIHODI 4 RAZINA</vt:lpstr>
      <vt:lpstr>'RASHODI 4 RAZINA'!Ispis_naslova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2017-10-22T19:02:29Z</dcterms:created>
  <dcterms:modified xsi:type="dcterms:W3CDTF">2025-01-22T13:08:56Z</dcterms:modified>
</cp:coreProperties>
</file>